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/>
  <mc:AlternateContent xmlns:mc="http://schemas.openxmlformats.org/markup-compatibility/2006">
    <mc:Choice Requires="x15">
      <x15ac:absPath xmlns:x15ac="http://schemas.microsoft.com/office/spreadsheetml/2010/11/ac" url="/Users/sameera.silva/Desktop/"/>
    </mc:Choice>
  </mc:AlternateContent>
  <xr:revisionPtr revIDLastSave="0" documentId="13_ncr:1_{E40E05FD-6D3E-6F4D-888F-C09EBCB99B62}" xr6:coauthVersionLast="45" xr6:coauthVersionMax="45" xr10:uidLastSave="{00000000-0000-0000-0000-000000000000}"/>
  <bookViews>
    <workbookView xWindow="31100" yWindow="820" windowWidth="30560" windowHeight="18260" tabRatio="881" xr2:uid="{00000000-000D-0000-FFFF-FFFF00000000}"/>
  </bookViews>
  <sheets>
    <sheet name="Information and Instructions" sheetId="20" r:id="rId1"/>
    <sheet name="Project Milestones" sheetId="18" r:id="rId2"/>
    <sheet name="Staff " sheetId="2" r:id="rId3"/>
    <sheet name="Non staff In-kind" sheetId="19" r:id="rId4"/>
    <sheet name="Opex" sheetId="4" r:id="rId5"/>
    <sheet name="Cash cont" sheetId="17" r:id="rId6"/>
    <sheet name="Summary" sheetId="16" r:id="rId7"/>
    <sheet name="Info for Applications" sheetId="22" r:id="rId8"/>
    <sheet name="Eligible Expenditure &amp; In-Kind" sheetId="23" r:id="rId9"/>
    <sheet name="Workings" sheetId="21" state="hidden" r:id="rId10"/>
  </sheets>
  <externalReferences>
    <externalReference r:id="rId11"/>
  </externalReferences>
  <definedNames>
    <definedName name="data" localSheetId="3">#REF!</definedName>
    <definedName name="data">#REF!</definedName>
    <definedName name="data2" localSheetId="3">#REF!</definedName>
    <definedName name="data2">#REF!</definedName>
    <definedName name="Mile_data" localSheetId="3">#REF!</definedName>
    <definedName name="Mile_data">#REF!</definedName>
    <definedName name="OLE_LINK3" localSheetId="6">'[1]9.7-9.8 Stipends and Opex'!$B$14</definedName>
    <definedName name="PLEASE_SELECT">'Staff '!#REF!</definedName>
    <definedName name="_xlnm.Print_Area" localSheetId="5">'Cash cont'!$B$2:$H$21</definedName>
    <definedName name="_xlnm.Print_Area" localSheetId="7">'Info for Applications'!$A$1:$I$17</definedName>
    <definedName name="_xlnm.Print_Area" localSheetId="3">'Non staff In-kind'!$B$2:$I$38</definedName>
    <definedName name="_xlnm.Print_Area" localSheetId="4">Opex!$C$2:$J$22</definedName>
    <definedName name="_xlnm.Print_Area" localSheetId="1">'Project Milestones'!$B$2:$H$58</definedName>
    <definedName name="_xlnm.Print_Area" localSheetId="2">'Staff '!$B$2:$P$53</definedName>
    <definedName name="_xlnm.Print_Area" localSheetId="6">Summary!$B$2:$H$41</definedName>
    <definedName name="_xlnm.Print_Titles" localSheetId="3">'Non staff In-kind'!$3:$3</definedName>
    <definedName name="_xlnm.Print_Titles" localSheetId="4">Opex!$3:$3</definedName>
    <definedName name="_xlnm.Print_Titles" localSheetId="1">'Project Milestones'!$2:$7</definedName>
    <definedName name="_xlnm.Print_Titles" localSheetId="2">'Staff '!$3:$3</definedName>
    <definedName name="Table" localSheetId="1">'Project Milestones'!#REF!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2" l="1"/>
  <c r="L51" i="2"/>
  <c r="L50" i="2"/>
  <c r="L49" i="2"/>
  <c r="L48" i="2"/>
  <c r="L47" i="2"/>
  <c r="L46" i="2"/>
  <c r="L45" i="2"/>
  <c r="J52" i="2"/>
  <c r="J51" i="2"/>
  <c r="J50" i="2"/>
  <c r="J49" i="2"/>
  <c r="J48" i="2"/>
  <c r="J47" i="2"/>
  <c r="J46" i="2"/>
  <c r="J45" i="2"/>
  <c r="H52" i="2"/>
  <c r="H51" i="2"/>
  <c r="H50" i="2"/>
  <c r="H49" i="2"/>
  <c r="H48" i="2"/>
  <c r="H47" i="2"/>
  <c r="H46" i="2"/>
  <c r="H45" i="2"/>
  <c r="F52" i="2"/>
  <c r="F51" i="2"/>
  <c r="F50" i="2"/>
  <c r="F49" i="2"/>
  <c r="F48" i="2"/>
  <c r="F47" i="2"/>
  <c r="F46" i="2"/>
  <c r="F45" i="2"/>
  <c r="N33" i="2" l="1"/>
  <c r="N32" i="2"/>
  <c r="N31" i="2"/>
  <c r="N30" i="2"/>
  <c r="N29" i="2"/>
  <c r="N28" i="2"/>
  <c r="N27" i="2"/>
  <c r="N26" i="2"/>
  <c r="N25" i="2"/>
  <c r="L33" i="2"/>
  <c r="L32" i="2"/>
  <c r="L31" i="2"/>
  <c r="L30" i="2"/>
  <c r="L29" i="2"/>
  <c r="L28" i="2"/>
  <c r="L27" i="2"/>
  <c r="L26" i="2"/>
  <c r="L25" i="2"/>
  <c r="J33" i="2"/>
  <c r="J32" i="2"/>
  <c r="J31" i="2"/>
  <c r="J30" i="2"/>
  <c r="J29" i="2"/>
  <c r="J28" i="2"/>
  <c r="J27" i="2"/>
  <c r="J26" i="2"/>
  <c r="J25" i="2"/>
  <c r="H33" i="2"/>
  <c r="H32" i="2"/>
  <c r="H31" i="2"/>
  <c r="H30" i="2"/>
  <c r="H29" i="2"/>
  <c r="H28" i="2"/>
  <c r="H27" i="2"/>
  <c r="H26" i="2"/>
  <c r="H25" i="2"/>
  <c r="F33" i="2"/>
  <c r="F32" i="2"/>
  <c r="F31" i="2"/>
  <c r="F30" i="2"/>
  <c r="F29" i="2"/>
  <c r="F28" i="2"/>
  <c r="F27" i="2"/>
  <c r="F26" i="2"/>
  <c r="F25" i="2"/>
  <c r="N52" i="2"/>
  <c r="N51" i="2"/>
  <c r="N50" i="2"/>
  <c r="N49" i="2"/>
  <c r="N48" i="2"/>
  <c r="N47" i="2"/>
  <c r="N46" i="2"/>
  <c r="N45" i="2"/>
  <c r="P25" i="2"/>
  <c r="P12" i="2"/>
  <c r="N20" i="2"/>
  <c r="N19" i="2"/>
  <c r="N18" i="2"/>
  <c r="N17" i="2"/>
  <c r="N16" i="2"/>
  <c r="N15" i="2"/>
  <c r="N14" i="2"/>
  <c r="N13" i="2"/>
  <c r="N12" i="2"/>
  <c r="N11" i="2"/>
  <c r="N10" i="2"/>
  <c r="L11" i="2"/>
  <c r="L20" i="2"/>
  <c r="L19" i="2"/>
  <c r="L18" i="2"/>
  <c r="L17" i="2"/>
  <c r="L16" i="2"/>
  <c r="L15" i="2"/>
  <c r="L14" i="2"/>
  <c r="L13" i="2"/>
  <c r="L12" i="2"/>
  <c r="L10" i="2"/>
  <c r="J20" i="2"/>
  <c r="J19" i="2"/>
  <c r="J18" i="2"/>
  <c r="J17" i="2"/>
  <c r="J16" i="2"/>
  <c r="J15" i="2"/>
  <c r="J14" i="2"/>
  <c r="J13" i="2"/>
  <c r="J12" i="2"/>
  <c r="J11" i="2"/>
  <c r="J10" i="2"/>
  <c r="H20" i="2"/>
  <c r="H19" i="2"/>
  <c r="H18" i="2"/>
  <c r="H17" i="2"/>
  <c r="H16" i="2"/>
  <c r="H15" i="2"/>
  <c r="H14" i="2"/>
  <c r="H13" i="2"/>
  <c r="H12" i="2"/>
  <c r="H11" i="2"/>
  <c r="H10" i="2"/>
  <c r="F20" i="2"/>
  <c r="F19" i="2"/>
  <c r="F18" i="2"/>
  <c r="F17" i="2"/>
  <c r="F16" i="2"/>
  <c r="F15" i="2"/>
  <c r="F14" i="2"/>
  <c r="F13" i="2"/>
  <c r="F12" i="2"/>
  <c r="F11" i="2"/>
  <c r="F10" i="2"/>
  <c r="N9" i="2"/>
  <c r="L9" i="2"/>
  <c r="J9" i="2"/>
  <c r="H9" i="2"/>
  <c r="F9" i="2"/>
  <c r="P9" i="2" s="1"/>
  <c r="I30" i="19" l="1"/>
  <c r="I28" i="19"/>
  <c r="I10" i="19"/>
  <c r="J9" i="4"/>
  <c r="P20" i="2"/>
  <c r="P19" i="2"/>
  <c r="P18" i="2"/>
  <c r="P17" i="2"/>
  <c r="P16" i="2"/>
  <c r="P15" i="2"/>
  <c r="P14" i="2"/>
  <c r="P13" i="2"/>
  <c r="P11" i="2"/>
  <c r="P10" i="2"/>
  <c r="H13" i="22" l="1"/>
  <c r="D52" i="2" l="1"/>
  <c r="D51" i="2"/>
  <c r="D50" i="2"/>
  <c r="D49" i="2"/>
  <c r="D48" i="2"/>
  <c r="D47" i="2"/>
  <c r="D46" i="2"/>
  <c r="D45" i="2"/>
  <c r="D44" i="2"/>
  <c r="D43" i="2"/>
  <c r="D33" i="2"/>
  <c r="D32" i="2"/>
  <c r="D31" i="2"/>
  <c r="D30" i="2"/>
  <c r="D29" i="2"/>
  <c r="D28" i="2"/>
  <c r="D27" i="2"/>
  <c r="D26" i="2"/>
  <c r="D25" i="2"/>
  <c r="D24" i="2"/>
  <c r="L44" i="2" l="1"/>
  <c r="J44" i="2"/>
  <c r="H44" i="2"/>
  <c r="F44" i="2"/>
  <c r="N44" i="2"/>
  <c r="H43" i="2"/>
  <c r="J43" i="2"/>
  <c r="F43" i="2"/>
  <c r="L43" i="2"/>
  <c r="N43" i="2"/>
  <c r="N24" i="2"/>
  <c r="J24" i="2"/>
  <c r="F24" i="2"/>
  <c r="H24" i="2"/>
  <c r="L24" i="2"/>
  <c r="Y38" i="21"/>
  <c r="F31" i="16"/>
  <c r="F6" i="16"/>
  <c r="J20" i="4"/>
  <c r="J19" i="4"/>
  <c r="J18" i="4"/>
  <c r="J17" i="4"/>
  <c r="J16" i="4"/>
  <c r="J15" i="4"/>
  <c r="J14" i="4"/>
  <c r="J13" i="4"/>
  <c r="J12" i="4"/>
  <c r="J11" i="4"/>
  <c r="J10" i="4"/>
  <c r="I37" i="19"/>
  <c r="I36" i="19"/>
  <c r="I35" i="19"/>
  <c r="I34" i="19"/>
  <c r="I33" i="19"/>
  <c r="I32" i="19"/>
  <c r="I31" i="19"/>
  <c r="I29" i="19"/>
  <c r="I18" i="19"/>
  <c r="I17" i="19"/>
  <c r="I16" i="19"/>
  <c r="I15" i="19"/>
  <c r="I14" i="19"/>
  <c r="I13" i="19"/>
  <c r="I12" i="19"/>
  <c r="I11" i="19"/>
  <c r="Q19" i="21"/>
  <c r="Q20" i="21"/>
  <c r="Q21" i="21"/>
  <c r="Q22" i="21"/>
  <c r="Q23" i="21"/>
  <c r="Q24" i="21"/>
  <c r="Q25" i="21"/>
  <c r="Q26" i="21"/>
  <c r="Q27" i="21"/>
  <c r="Q28" i="21"/>
  <c r="Q29" i="21"/>
  <c r="Q30" i="21"/>
  <c r="Q35" i="21"/>
  <c r="Q36" i="21"/>
  <c r="Q37" i="21"/>
  <c r="Q38" i="21"/>
  <c r="Q39" i="21"/>
  <c r="Q40" i="21"/>
  <c r="Q41" i="21"/>
  <c r="Q42" i="21"/>
  <c r="Q43" i="21"/>
  <c r="Q44" i="21"/>
  <c r="Q54" i="21"/>
  <c r="Q55" i="21"/>
  <c r="Q56" i="21"/>
  <c r="Q57" i="21"/>
  <c r="Q58" i="21"/>
  <c r="Q59" i="21"/>
  <c r="Q60" i="21"/>
  <c r="Q61" i="21"/>
  <c r="Q62" i="21"/>
  <c r="Q63" i="21"/>
  <c r="AH81" i="21"/>
  <c r="AG81" i="21"/>
  <c r="AF81" i="21"/>
  <c r="AE81" i="21"/>
  <c r="AD81" i="21"/>
  <c r="AC81" i="21"/>
  <c r="AB81" i="21"/>
  <c r="AA81" i="21"/>
  <c r="Z81" i="21"/>
  <c r="Y81" i="21"/>
  <c r="AH54" i="21"/>
  <c r="AG54" i="21"/>
  <c r="AF54" i="21"/>
  <c r="AE54" i="21"/>
  <c r="AD54" i="21"/>
  <c r="AC54" i="21"/>
  <c r="AB54" i="21"/>
  <c r="AA54" i="21"/>
  <c r="Z54" i="21"/>
  <c r="Y54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AH67" i="21"/>
  <c r="AG67" i="21"/>
  <c r="AF67" i="21"/>
  <c r="AE67" i="21"/>
  <c r="AD67" i="21"/>
  <c r="AC67" i="21"/>
  <c r="AB67" i="21"/>
  <c r="AA67" i="21"/>
  <c r="Z67" i="21"/>
  <c r="Y67" i="21"/>
  <c r="AH40" i="21"/>
  <c r="AG40" i="21"/>
  <c r="AF40" i="21"/>
  <c r="AE40" i="21"/>
  <c r="AD40" i="21"/>
  <c r="AC40" i="21"/>
  <c r="AB40" i="21"/>
  <c r="AA40" i="21"/>
  <c r="Z40" i="21"/>
  <c r="Y40" i="21"/>
  <c r="Y33" i="21"/>
  <c r="AH65" i="21" l="1"/>
  <c r="AG65" i="21"/>
  <c r="AF65" i="21"/>
  <c r="AE65" i="21"/>
  <c r="AD65" i="21"/>
  <c r="AC65" i="21"/>
  <c r="AB65" i="21"/>
  <c r="AA65" i="21"/>
  <c r="Z65" i="21"/>
  <c r="Y65" i="21"/>
  <c r="AH64" i="21"/>
  <c r="AG64" i="21"/>
  <c r="AF64" i="21"/>
  <c r="AE64" i="21"/>
  <c r="AD64" i="21"/>
  <c r="AC64" i="21"/>
  <c r="AB64" i="21"/>
  <c r="AA64" i="21"/>
  <c r="Z64" i="21"/>
  <c r="Y64" i="21"/>
  <c r="AH63" i="21"/>
  <c r="AG63" i="21"/>
  <c r="AF63" i="21"/>
  <c r="AE63" i="21"/>
  <c r="AD63" i="21"/>
  <c r="AC63" i="21"/>
  <c r="AB63" i="21"/>
  <c r="AA63" i="21"/>
  <c r="Z63" i="21"/>
  <c r="Y63" i="21"/>
  <c r="AH62" i="21"/>
  <c r="AG62" i="21"/>
  <c r="AF62" i="21"/>
  <c r="AE62" i="21"/>
  <c r="AD62" i="21"/>
  <c r="AC62" i="21"/>
  <c r="AB62" i="21"/>
  <c r="AA62" i="21"/>
  <c r="Z62" i="21"/>
  <c r="Y62" i="21"/>
  <c r="AH61" i="21"/>
  <c r="AG61" i="21"/>
  <c r="AF61" i="21"/>
  <c r="AE61" i="21"/>
  <c r="AD61" i="21"/>
  <c r="AC61" i="21"/>
  <c r="AB61" i="21"/>
  <c r="AA61" i="21"/>
  <c r="Z61" i="21"/>
  <c r="Y61" i="21"/>
  <c r="AH38" i="21"/>
  <c r="AG38" i="21"/>
  <c r="AF38" i="21"/>
  <c r="AE38" i="21"/>
  <c r="AD38" i="21"/>
  <c r="AC38" i="21"/>
  <c r="AB38" i="21"/>
  <c r="AA38" i="21"/>
  <c r="Z38" i="21"/>
  <c r="AH37" i="21"/>
  <c r="AG37" i="21"/>
  <c r="AF37" i="21"/>
  <c r="AE37" i="21"/>
  <c r="AD37" i="21"/>
  <c r="AC37" i="21"/>
  <c r="AB37" i="21"/>
  <c r="AA37" i="21"/>
  <c r="Z37" i="21"/>
  <c r="Y37" i="21"/>
  <c r="AH36" i="21"/>
  <c r="AG36" i="21"/>
  <c r="AF36" i="21"/>
  <c r="AE36" i="21"/>
  <c r="AD36" i="21"/>
  <c r="AC36" i="21"/>
  <c r="AB36" i="21"/>
  <c r="AA36" i="21"/>
  <c r="Z36" i="21"/>
  <c r="Y36" i="21"/>
  <c r="AH35" i="21"/>
  <c r="AG35" i="21"/>
  <c r="AF35" i="21"/>
  <c r="AE35" i="21"/>
  <c r="AD35" i="21"/>
  <c r="AC35" i="21"/>
  <c r="AB35" i="21"/>
  <c r="AA35" i="21"/>
  <c r="Z35" i="21"/>
  <c r="Y35" i="21"/>
  <c r="AH34" i="21"/>
  <c r="AG34" i="21"/>
  <c r="AF34" i="21"/>
  <c r="AE34" i="21"/>
  <c r="AD34" i="21"/>
  <c r="AC34" i="21"/>
  <c r="AB34" i="21"/>
  <c r="AA34" i="21"/>
  <c r="Z34" i="21"/>
  <c r="Y34" i="21"/>
  <c r="AH60" i="21"/>
  <c r="AG60" i="21"/>
  <c r="AF60" i="21"/>
  <c r="AE60" i="21"/>
  <c r="AD60" i="21"/>
  <c r="AC60" i="21"/>
  <c r="AB60" i="21"/>
  <c r="AA60" i="21"/>
  <c r="Z60" i="21"/>
  <c r="Y60" i="21"/>
  <c r="AH33" i="21"/>
  <c r="AG33" i="21"/>
  <c r="AF33" i="21"/>
  <c r="AE33" i="21"/>
  <c r="AD33" i="21"/>
  <c r="AC33" i="21"/>
  <c r="AB33" i="21"/>
  <c r="AA33" i="21"/>
  <c r="Z33" i="21"/>
  <c r="AI62" i="21" l="1"/>
  <c r="AI64" i="21"/>
  <c r="AI34" i="21"/>
  <c r="AI36" i="21"/>
  <c r="AI61" i="21"/>
  <c r="AI38" i="21"/>
  <c r="AI65" i="21"/>
  <c r="AI63" i="21"/>
  <c r="AI37" i="21"/>
  <c r="AI35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H38" i="19"/>
  <c r="AW8" i="21" s="1"/>
  <c r="I21" i="4"/>
  <c r="AP8" i="21" s="1"/>
  <c r="G10" i="21"/>
  <c r="G9" i="21"/>
  <c r="L7" i="21" s="1"/>
  <c r="V351" i="2"/>
  <c r="U351" i="2"/>
  <c r="T351" i="2"/>
  <c r="S351" i="2"/>
  <c r="V350" i="2"/>
  <c r="U350" i="2"/>
  <c r="T350" i="2"/>
  <c r="S350" i="2"/>
  <c r="V349" i="2"/>
  <c r="U349" i="2"/>
  <c r="T349" i="2"/>
  <c r="S349" i="2"/>
  <c r="V348" i="2"/>
  <c r="U348" i="2"/>
  <c r="T348" i="2"/>
  <c r="S348" i="2"/>
  <c r="V347" i="2"/>
  <c r="U347" i="2"/>
  <c r="T347" i="2"/>
  <c r="S347" i="2"/>
  <c r="V346" i="2"/>
  <c r="U346" i="2"/>
  <c r="T346" i="2"/>
  <c r="S346" i="2"/>
  <c r="V345" i="2"/>
  <c r="U345" i="2"/>
  <c r="T345" i="2"/>
  <c r="S345" i="2"/>
  <c r="V344" i="2"/>
  <c r="U344" i="2"/>
  <c r="T344" i="2"/>
  <c r="S344" i="2"/>
  <c r="V343" i="2"/>
  <c r="U343" i="2"/>
  <c r="T343" i="2"/>
  <c r="S343" i="2"/>
  <c r="V342" i="2"/>
  <c r="U342" i="2"/>
  <c r="T342" i="2"/>
  <c r="S342" i="2"/>
  <c r="V341" i="2"/>
  <c r="U341" i="2"/>
  <c r="T341" i="2"/>
  <c r="S341" i="2"/>
  <c r="V340" i="2"/>
  <c r="U340" i="2"/>
  <c r="T340" i="2"/>
  <c r="S340" i="2"/>
  <c r="R341" i="2"/>
  <c r="R342" i="2"/>
  <c r="R343" i="2"/>
  <c r="R344" i="2"/>
  <c r="R345" i="2"/>
  <c r="R346" i="2"/>
  <c r="R347" i="2"/>
  <c r="R348" i="2"/>
  <c r="R349" i="2"/>
  <c r="R350" i="2"/>
  <c r="R351" i="2"/>
  <c r="R340" i="2"/>
  <c r="Q341" i="2"/>
  <c r="Q342" i="2"/>
  <c r="Q343" i="2"/>
  <c r="Q344" i="2"/>
  <c r="Q345" i="2"/>
  <c r="Q346" i="2"/>
  <c r="Q347" i="2"/>
  <c r="Q348" i="2"/>
  <c r="Q349" i="2"/>
  <c r="Q350" i="2"/>
  <c r="Q351" i="2"/>
  <c r="Q340" i="2"/>
  <c r="AX5" i="21" l="1"/>
  <c r="D15" i="22" s="1"/>
  <c r="AX8" i="21"/>
  <c r="G15" i="22" s="1"/>
  <c r="AX7" i="21"/>
  <c r="F15" i="22" s="1"/>
  <c r="AX4" i="21"/>
  <c r="AX6" i="21"/>
  <c r="E15" i="22" s="1"/>
  <c r="AK7" i="21"/>
  <c r="AK8" i="21"/>
  <c r="AK9" i="21"/>
  <c r="AK10" i="21"/>
  <c r="AK11" i="21"/>
  <c r="S11" i="21"/>
  <c r="L8" i="21"/>
  <c r="M7" i="21"/>
  <c r="M53" i="2"/>
  <c r="M34" i="2"/>
  <c r="M21" i="2"/>
  <c r="C15" i="22" l="1"/>
  <c r="AX9" i="21"/>
  <c r="E7" i="4"/>
  <c r="E6" i="2"/>
  <c r="AN4" i="21" s="1"/>
  <c r="AR4" i="21" s="1"/>
  <c r="D26" i="19"/>
  <c r="B8" i="18"/>
  <c r="D7" i="19"/>
  <c r="E40" i="2"/>
  <c r="L9" i="21"/>
  <c r="M8" i="21"/>
  <c r="N21" i="2"/>
  <c r="AO8" i="21" s="1"/>
  <c r="AQ8" i="21" s="1"/>
  <c r="C23" i="20"/>
  <c r="B22" i="20"/>
  <c r="E26" i="19" l="1"/>
  <c r="B18" i="18"/>
  <c r="E7" i="19"/>
  <c r="G40" i="2"/>
  <c r="F7" i="4"/>
  <c r="G6" i="2"/>
  <c r="AN5" i="21" s="1"/>
  <c r="G10" i="22"/>
  <c r="G6" i="22"/>
  <c r="AM4" i="21"/>
  <c r="H9" i="19"/>
  <c r="H19" i="19" s="1"/>
  <c r="AV8" i="21" s="1"/>
  <c r="G12" i="22" s="1"/>
  <c r="R11" i="21"/>
  <c r="T11" i="21" s="1"/>
  <c r="X34" i="21"/>
  <c r="X61" i="21"/>
  <c r="X7" i="21"/>
  <c r="Q7" i="21"/>
  <c r="L10" i="21"/>
  <c r="M9" i="21"/>
  <c r="C9" i="19"/>
  <c r="F7" i="19" l="1"/>
  <c r="I40" i="2"/>
  <c r="G7" i="4"/>
  <c r="I6" i="2"/>
  <c r="AN6" i="21" s="1"/>
  <c r="F26" i="19"/>
  <c r="B28" i="18"/>
  <c r="AM5" i="21"/>
  <c r="AR5" i="21"/>
  <c r="Q8" i="21"/>
  <c r="X62" i="21"/>
  <c r="X35" i="21"/>
  <c r="X8" i="21"/>
  <c r="L11" i="21"/>
  <c r="M10" i="21"/>
  <c r="K40" i="2" l="1"/>
  <c r="K6" i="2"/>
  <c r="AN7" i="21" s="1"/>
  <c r="G26" i="19"/>
  <c r="B38" i="18"/>
  <c r="G7" i="19"/>
  <c r="H7" i="4"/>
  <c r="AM6" i="21"/>
  <c r="AR6" i="21"/>
  <c r="Q9" i="21"/>
  <c r="X63" i="21"/>
  <c r="X36" i="21"/>
  <c r="X9" i="21"/>
  <c r="L12" i="21"/>
  <c r="M11" i="21"/>
  <c r="C40" i="16"/>
  <c r="C37" i="16"/>
  <c r="I53" i="2"/>
  <c r="G53" i="2"/>
  <c r="I34" i="2"/>
  <c r="G34" i="2"/>
  <c r="F38" i="19"/>
  <c r="AW6" i="21" s="1"/>
  <c r="E38" i="19"/>
  <c r="AW5" i="21" s="1"/>
  <c r="K21" i="2"/>
  <c r="I21" i="2"/>
  <c r="G21" i="2"/>
  <c r="E21" i="2"/>
  <c r="I7" i="4" l="1"/>
  <c r="M6" i="2"/>
  <c r="AN8" i="21" s="1"/>
  <c r="AM8" i="21" s="1"/>
  <c r="AS13" i="21" s="1"/>
  <c r="H26" i="19"/>
  <c r="B48" i="18"/>
  <c r="H7" i="19"/>
  <c r="M40" i="2"/>
  <c r="AM7" i="21"/>
  <c r="AR7" i="21"/>
  <c r="Q10" i="21"/>
  <c r="X37" i="21"/>
  <c r="X64" i="21"/>
  <c r="X10" i="21"/>
  <c r="L13" i="21"/>
  <c r="M12" i="21"/>
  <c r="H21" i="2"/>
  <c r="J21" i="2"/>
  <c r="L21" i="2"/>
  <c r="AO7" i="21" s="1"/>
  <c r="P24" i="2" l="1"/>
  <c r="R8" i="21"/>
  <c r="AO5" i="21"/>
  <c r="P43" i="2"/>
  <c r="R9" i="21"/>
  <c r="AO6" i="21"/>
  <c r="AT21" i="21"/>
  <c r="F18" i="16" s="1"/>
  <c r="AT20" i="21"/>
  <c r="F17" i="16" s="1"/>
  <c r="AR8" i="21"/>
  <c r="AT13" i="21"/>
  <c r="G9" i="19"/>
  <c r="R10" i="21"/>
  <c r="Q11" i="21"/>
  <c r="X65" i="21"/>
  <c r="AC79" i="21" s="1"/>
  <c r="X38" i="21"/>
  <c r="AF48" i="21" s="1"/>
  <c r="X11" i="21"/>
  <c r="AD17" i="21" s="1"/>
  <c r="L14" i="21"/>
  <c r="M13" i="21"/>
  <c r="R339" i="2"/>
  <c r="J53" i="2"/>
  <c r="AU6" i="21" s="1"/>
  <c r="H53" i="2"/>
  <c r="AU5" i="21" s="1"/>
  <c r="E9" i="19"/>
  <c r="E19" i="19" s="1"/>
  <c r="AV5" i="21" s="1"/>
  <c r="D12" i="22" s="1"/>
  <c r="F9" i="19"/>
  <c r="F19" i="19" s="1"/>
  <c r="AA20" i="21" l="1"/>
  <c r="AF20" i="21"/>
  <c r="AC20" i="21"/>
  <c r="Y47" i="21"/>
  <c r="AG74" i="21"/>
  <c r="AB20" i="21"/>
  <c r="Z74" i="21"/>
  <c r="AC47" i="21"/>
  <c r="AH20" i="21"/>
  <c r="Y20" i="21"/>
  <c r="AH74" i="21"/>
  <c r="AG20" i="21"/>
  <c r="AB74" i="21"/>
  <c r="AF74" i="21"/>
  <c r="Z47" i="21"/>
  <c r="AA74" i="21"/>
  <c r="Z20" i="21"/>
  <c r="AE47" i="21"/>
  <c r="AC74" i="21"/>
  <c r="AI20" i="21"/>
  <c r="AD74" i="21"/>
  <c r="AA47" i="21"/>
  <c r="AJ20" i="21"/>
  <c r="AB47" i="21"/>
  <c r="Y74" i="21"/>
  <c r="AH47" i="21"/>
  <c r="AG47" i="21"/>
  <c r="AD20" i="21"/>
  <c r="AE20" i="21"/>
  <c r="AE74" i="21"/>
  <c r="AF47" i="21"/>
  <c r="AD47" i="21"/>
  <c r="Y17" i="21"/>
  <c r="AJ17" i="21"/>
  <c r="AF71" i="21"/>
  <c r="AG71" i="21"/>
  <c r="Y73" i="21"/>
  <c r="AE17" i="21"/>
  <c r="AI19" i="21"/>
  <c r="AD45" i="21"/>
  <c r="Z18" i="21"/>
  <c r="AE46" i="21"/>
  <c r="AB19" i="21"/>
  <c r="AH17" i="21"/>
  <c r="AE44" i="21"/>
  <c r="AB45" i="21"/>
  <c r="AC19" i="21"/>
  <c r="AG19" i="21"/>
  <c r="Z72" i="21"/>
  <c r="AA72" i="21"/>
  <c r="AI17" i="21"/>
  <c r="AA17" i="21"/>
  <c r="AH72" i="21"/>
  <c r="AA46" i="21"/>
  <c r="AE73" i="21"/>
  <c r="AC71" i="21"/>
  <c r="AC44" i="21"/>
  <c r="Z45" i="21"/>
  <c r="AD18" i="21"/>
  <c r="AG73" i="21"/>
  <c r="AB73" i="21"/>
  <c r="AA18" i="21"/>
  <c r="AI18" i="21"/>
  <c r="AG44" i="21"/>
  <c r="AA45" i="21"/>
  <c r="Z46" i="21"/>
  <c r="AD44" i="21"/>
  <c r="AG17" i="21"/>
  <c r="Y44" i="21"/>
  <c r="Y45" i="21"/>
  <c r="AB46" i="21"/>
  <c r="Y19" i="21"/>
  <c r="Y72" i="21"/>
  <c r="AH45" i="21"/>
  <c r="AC18" i="21"/>
  <c r="AB18" i="21"/>
  <c r="AB44" i="21"/>
  <c r="AG46" i="21"/>
  <c r="Z19" i="21"/>
  <c r="AC45" i="21"/>
  <c r="AC17" i="21"/>
  <c r="Z17" i="21"/>
  <c r="AC72" i="21"/>
  <c r="AC46" i="21"/>
  <c r="Z73" i="21"/>
  <c r="AF72" i="21"/>
  <c r="AA71" i="21"/>
  <c r="AF18" i="21"/>
  <c r="Z44" i="21"/>
  <c r="AE19" i="21"/>
  <c r="AG18" i="21"/>
  <c r="Y18" i="21"/>
  <c r="AB17" i="21"/>
  <c r="AD46" i="21"/>
  <c r="AH73" i="21"/>
  <c r="AG72" i="21"/>
  <c r="AE45" i="21"/>
  <c r="AH71" i="21"/>
  <c r="AE71" i="21"/>
  <c r="AA44" i="21"/>
  <c r="AH46" i="21"/>
  <c r="AA73" i="21"/>
  <c r="Z14" i="21"/>
  <c r="AJ19" i="21"/>
  <c r="AG45" i="21"/>
  <c r="AF45" i="21"/>
  <c r="AE18" i="21"/>
  <c r="AF17" i="21"/>
  <c r="AF46" i="21"/>
  <c r="AH19" i="21"/>
  <c r="AF44" i="21"/>
  <c r="AB71" i="21"/>
  <c r="Z71" i="21"/>
  <c r="AA19" i="21"/>
  <c r="AD19" i="21"/>
  <c r="AE72" i="21"/>
  <c r="AH44" i="21"/>
  <c r="AD73" i="21"/>
  <c r="AD71" i="21"/>
  <c r="Y46" i="21"/>
  <c r="AF19" i="21"/>
  <c r="AD72" i="21"/>
  <c r="Y71" i="21"/>
  <c r="AJ18" i="21"/>
  <c r="AH18" i="21"/>
  <c r="AC73" i="21"/>
  <c r="AF73" i="21"/>
  <c r="AB72" i="21"/>
  <c r="N53" i="2"/>
  <c r="AU8" i="21" s="1"/>
  <c r="F19" i="16"/>
  <c r="AV6" i="21"/>
  <c r="E12" i="22" s="1"/>
  <c r="AT30" i="21"/>
  <c r="G9" i="17" s="1"/>
  <c r="G14" i="17" s="1"/>
  <c r="G19" i="17" s="1"/>
  <c r="AT31" i="21"/>
  <c r="G10" i="17" s="1"/>
  <c r="G15" i="17" s="1"/>
  <c r="G20" i="17" s="1"/>
  <c r="E34" i="16"/>
  <c r="F34" i="16"/>
  <c r="F35" i="16" s="1"/>
  <c r="Y75" i="21"/>
  <c r="AE79" i="21"/>
  <c r="Z79" i="21"/>
  <c r="AD79" i="21"/>
  <c r="AA15" i="21"/>
  <c r="AJ21" i="21"/>
  <c r="AG16" i="21"/>
  <c r="AH14" i="21"/>
  <c r="AB24" i="21"/>
  <c r="AH52" i="21"/>
  <c r="AF22" i="21"/>
  <c r="AB22" i="21"/>
  <c r="AG22" i="21"/>
  <c r="AD21" i="21"/>
  <c r="Y16" i="21"/>
  <c r="AB77" i="21"/>
  <c r="AJ22" i="21"/>
  <c r="AH24" i="21"/>
  <c r="AG24" i="21"/>
  <c r="AB14" i="21"/>
  <c r="AJ14" i="21"/>
  <c r="AC22" i="21"/>
  <c r="AB23" i="21"/>
  <c r="AG23" i="21"/>
  <c r="Z50" i="21"/>
  <c r="Y14" i="21"/>
  <c r="AC23" i="21"/>
  <c r="Z16" i="21"/>
  <c r="AF15" i="21"/>
  <c r="Y41" i="21"/>
  <c r="AG69" i="21"/>
  <c r="AC76" i="21"/>
  <c r="AH70" i="21"/>
  <c r="Z76" i="21"/>
  <c r="Z68" i="21"/>
  <c r="AH68" i="21"/>
  <c r="AC75" i="21"/>
  <c r="AE69" i="21"/>
  <c r="Z78" i="21"/>
  <c r="AE75" i="21"/>
  <c r="AA76" i="21"/>
  <c r="AH76" i="21"/>
  <c r="AD76" i="21"/>
  <c r="AA78" i="21"/>
  <c r="AG75" i="21"/>
  <c r="Z43" i="21"/>
  <c r="AE49" i="21"/>
  <c r="AG52" i="21"/>
  <c r="AE43" i="21"/>
  <c r="AH41" i="21"/>
  <c r="AF52" i="21"/>
  <c r="AG51" i="21"/>
  <c r="AC25" i="21"/>
  <c r="AH16" i="21"/>
  <c r="AF69" i="21"/>
  <c r="AJ15" i="21"/>
  <c r="AB15" i="21"/>
  <c r="Y78" i="21"/>
  <c r="AF24" i="21"/>
  <c r="AE15" i="21"/>
  <c r="AB70" i="21"/>
  <c r="Z15" i="21"/>
  <c r="AF77" i="21"/>
  <c r="AA25" i="21"/>
  <c r="AC15" i="21"/>
  <c r="AG21" i="21"/>
  <c r="AC24" i="21"/>
  <c r="AC16" i="21"/>
  <c r="AI24" i="21"/>
  <c r="AF25" i="21"/>
  <c r="AI22" i="21"/>
  <c r="AH15" i="21"/>
  <c r="AH25" i="21"/>
  <c r="AA14" i="21"/>
  <c r="AB42" i="21"/>
  <c r="AE50" i="21"/>
  <c r="AG49" i="21"/>
  <c r="AA49" i="21"/>
  <c r="AI23" i="21"/>
  <c r="AB69" i="21"/>
  <c r="AG15" i="21"/>
  <c r="AE70" i="21"/>
  <c r="Y25" i="21"/>
  <c r="AI16" i="21"/>
  <c r="AC78" i="21"/>
  <c r="AH23" i="21"/>
  <c r="AF70" i="21"/>
  <c r="AE14" i="21"/>
  <c r="Y77" i="21"/>
  <c r="Z24" i="21"/>
  <c r="Y70" i="21"/>
  <c r="AH75" i="21"/>
  <c r="AD78" i="21"/>
  <c r="AB79" i="21"/>
  <c r="Z70" i="21"/>
  <c r="AC14" i="21"/>
  <c r="AA21" i="21"/>
  <c r="AJ16" i="21"/>
  <c r="AH51" i="21"/>
  <c r="AE41" i="21"/>
  <c r="AD23" i="21"/>
  <c r="AE16" i="21"/>
  <c r="AH77" i="21"/>
  <c r="Z23" i="21"/>
  <c r="AC70" i="21"/>
  <c r="AF78" i="21"/>
  <c r="AE78" i="21"/>
  <c r="AA68" i="21"/>
  <c r="Y68" i="21"/>
  <c r="AA24" i="21"/>
  <c r="AE22" i="21"/>
  <c r="AA70" i="21"/>
  <c r="AG77" i="21"/>
  <c r="Y76" i="21"/>
  <c r="AA77" i="21"/>
  <c r="AC69" i="21"/>
  <c r="AC68" i="21"/>
  <c r="Y24" i="21"/>
  <c r="AD15" i="21"/>
  <c r="AA22" i="21"/>
  <c r="AE21" i="21"/>
  <c r="Z42" i="21"/>
  <c r="AC52" i="21"/>
  <c r="AF41" i="21"/>
  <c r="AC50" i="21"/>
  <c r="AA48" i="21"/>
  <c r="Z51" i="21"/>
  <c r="AF51" i="21"/>
  <c r="AB43" i="21"/>
  <c r="AE52" i="21"/>
  <c r="AB50" i="21"/>
  <c r="AE42" i="21"/>
  <c r="AD43" i="21"/>
  <c r="AC42" i="21"/>
  <c r="AG50" i="21"/>
  <c r="AD49" i="21"/>
  <c r="Y52" i="21"/>
  <c r="AH42" i="21"/>
  <c r="AH43" i="21"/>
  <c r="Y48" i="21"/>
  <c r="AB49" i="21"/>
  <c r="Z41" i="21"/>
  <c r="AA41" i="21"/>
  <c r="AC49" i="21"/>
  <c r="AG43" i="21"/>
  <c r="AA42" i="21"/>
  <c r="AF49" i="21"/>
  <c r="AC48" i="21"/>
  <c r="AG41" i="21"/>
  <c r="AB41" i="21"/>
  <c r="AD48" i="21"/>
  <c r="AD42" i="21"/>
  <c r="Z52" i="21"/>
  <c r="AH49" i="21"/>
  <c r="AF43" i="21"/>
  <c r="AC51" i="21"/>
  <c r="AH48" i="21"/>
  <c r="AB52" i="21"/>
  <c r="AE48" i="21"/>
  <c r="Y43" i="21"/>
  <c r="AC41" i="21"/>
  <c r="AG48" i="21"/>
  <c r="AA43" i="21"/>
  <c r="AD51" i="21"/>
  <c r="AE51" i="21"/>
  <c r="AD41" i="21"/>
  <c r="AA50" i="21"/>
  <c r="AD52" i="21"/>
  <c r="Y49" i="21"/>
  <c r="AF75" i="21"/>
  <c r="AB75" i="21"/>
  <c r="AG78" i="21"/>
  <c r="AG68" i="21"/>
  <c r="AF21" i="21"/>
  <c r="AE23" i="21"/>
  <c r="AD24" i="21"/>
  <c r="AD25" i="21"/>
  <c r="Z22" i="21"/>
  <c r="AI21" i="21"/>
  <c r="AF23" i="21"/>
  <c r="AJ25" i="21"/>
  <c r="Z48" i="21"/>
  <c r="AA51" i="21"/>
  <c r="Y50" i="21"/>
  <c r="AF50" i="21"/>
  <c r="AG42" i="21"/>
  <c r="Y79" i="21"/>
  <c r="Z21" i="21"/>
  <c r="Z77" i="21"/>
  <c r="AF68" i="21"/>
  <c r="Z69" i="21"/>
  <c r="AE77" i="21"/>
  <c r="AI15" i="21"/>
  <c r="Y69" i="21"/>
  <c r="AB21" i="21"/>
  <c r="AB25" i="21"/>
  <c r="AG76" i="21"/>
  <c r="AB68" i="21"/>
  <c r="AG79" i="21"/>
  <c r="AH79" i="21"/>
  <c r="AH78" i="21"/>
  <c r="AH22" i="21"/>
  <c r="AF76" i="21"/>
  <c r="AC43" i="21"/>
  <c r="AF42" i="21"/>
  <c r="Y42" i="21"/>
  <c r="AA52" i="21"/>
  <c r="AB48" i="21"/>
  <c r="Y51" i="21"/>
  <c r="AA75" i="21"/>
  <c r="AD14" i="21"/>
  <c r="Y23" i="21"/>
  <c r="AH69" i="21"/>
  <c r="AE68" i="21"/>
  <c r="AE24" i="21"/>
  <c r="Y15" i="21"/>
  <c r="AH21" i="21"/>
  <c r="AA69" i="21"/>
  <c r="AC21" i="21"/>
  <c r="AD77" i="21"/>
  <c r="Y22" i="21"/>
  <c r="AF79" i="21"/>
  <c r="AA23" i="21"/>
  <c r="AD22" i="21"/>
  <c r="AA16" i="21"/>
  <c r="AF14" i="21"/>
  <c r="AG14" i="21"/>
  <c r="AD16" i="21"/>
  <c r="Z25" i="21"/>
  <c r="AG25" i="21"/>
  <c r="AH50" i="21"/>
  <c r="AD50" i="21"/>
  <c r="AB51" i="21"/>
  <c r="AD75" i="21"/>
  <c r="AE25" i="21"/>
  <c r="AD69" i="21"/>
  <c r="Y21" i="21"/>
  <c r="AI25" i="21"/>
  <c r="AE76" i="21"/>
  <c r="AJ24" i="21"/>
  <c r="AD68" i="21"/>
  <c r="AB78" i="21"/>
  <c r="AF16" i="21"/>
  <c r="Z75" i="21"/>
  <c r="AG70" i="21"/>
  <c r="AI14" i="21"/>
  <c r="AA79" i="21"/>
  <c r="AC77" i="21"/>
  <c r="AD70" i="21"/>
  <c r="AB76" i="21"/>
  <c r="AJ23" i="21"/>
  <c r="AB16" i="21"/>
  <c r="Z49" i="21"/>
  <c r="L15" i="21"/>
  <c r="M14" i="21"/>
  <c r="S339" i="2"/>
  <c r="AG83" i="21" l="1"/>
  <c r="S62" i="21" s="1"/>
  <c r="Y83" i="21"/>
  <c r="Z55" i="21"/>
  <c r="R36" i="21" s="1"/>
  <c r="AF56" i="21"/>
  <c r="S42" i="21" s="1"/>
  <c r="AD83" i="21"/>
  <c r="S59" i="21" s="1"/>
  <c r="Z56" i="21"/>
  <c r="S36" i="21" s="1"/>
  <c r="AG56" i="21"/>
  <c r="S43" i="21" s="1"/>
  <c r="AA56" i="21"/>
  <c r="S37" i="21" s="1"/>
  <c r="AC29" i="21"/>
  <c r="S23" i="21" s="1"/>
  <c r="AI29" i="21"/>
  <c r="S29" i="21" s="1"/>
  <c r="AB84" i="21"/>
  <c r="T57" i="21" s="1"/>
  <c r="AF83" i="21"/>
  <c r="S61" i="21" s="1"/>
  <c r="AE82" i="21"/>
  <c r="R60" i="21" s="1"/>
  <c r="AF29" i="21"/>
  <c r="S26" i="21" s="1"/>
  <c r="AG29" i="21"/>
  <c r="S27" i="21" s="1"/>
  <c r="AH83" i="21"/>
  <c r="S63" i="21" s="1"/>
  <c r="AB83" i="21"/>
  <c r="S57" i="21" s="1"/>
  <c r="AB56" i="21"/>
  <c r="S38" i="21" s="1"/>
  <c r="AE29" i="21"/>
  <c r="S25" i="21" s="1"/>
  <c r="AC83" i="21"/>
  <c r="S58" i="21" s="1"/>
  <c r="AC56" i="21"/>
  <c r="S39" i="21" s="1"/>
  <c r="AD56" i="21"/>
  <c r="S40" i="21" s="1"/>
  <c r="AJ29" i="21"/>
  <c r="S30" i="21" s="1"/>
  <c r="AE84" i="21"/>
  <c r="T60" i="21" s="1"/>
  <c r="AF84" i="21"/>
  <c r="T61" i="21" s="1"/>
  <c r="AD84" i="21"/>
  <c r="T59" i="21" s="1"/>
  <c r="Z83" i="21"/>
  <c r="S55" i="21" s="1"/>
  <c r="Y84" i="21"/>
  <c r="T54" i="21" s="1"/>
  <c r="AH84" i="21"/>
  <c r="T63" i="21" s="1"/>
  <c r="Z84" i="21"/>
  <c r="T55" i="21" s="1"/>
  <c r="AG84" i="21"/>
  <c r="T62" i="21" s="1"/>
  <c r="Y82" i="21"/>
  <c r="AA84" i="21"/>
  <c r="T56" i="21" s="1"/>
  <c r="Z82" i="21"/>
  <c r="R55" i="21" s="1"/>
  <c r="AC84" i="21"/>
  <c r="T58" i="21" s="1"/>
  <c r="Y30" i="21"/>
  <c r="Y57" i="21"/>
  <c r="AE56" i="21"/>
  <c r="S41" i="21" s="1"/>
  <c r="AB82" i="21"/>
  <c r="R57" i="21" s="1"/>
  <c r="AD55" i="21"/>
  <c r="R40" i="21" s="1"/>
  <c r="AH56" i="21"/>
  <c r="S44" i="21" s="1"/>
  <c r="AD82" i="21"/>
  <c r="R59" i="21" s="1"/>
  <c r="Z29" i="21"/>
  <c r="S20" i="21" s="1"/>
  <c r="Y56" i="21"/>
  <c r="AC82" i="21"/>
  <c r="R58" i="21" s="1"/>
  <c r="AD29" i="21"/>
  <c r="S24" i="21" s="1"/>
  <c r="AF57" i="21"/>
  <c r="T42" i="21" s="1"/>
  <c r="AE57" i="21"/>
  <c r="T41" i="21" s="1"/>
  <c r="AA55" i="21"/>
  <c r="R37" i="21" s="1"/>
  <c r="AF82" i="21"/>
  <c r="R61" i="21" s="1"/>
  <c r="AH57" i="21"/>
  <c r="T44" i="21" s="1"/>
  <c r="AB55" i="21"/>
  <c r="R38" i="21" s="1"/>
  <c r="AA57" i="21"/>
  <c r="T37" i="21" s="1"/>
  <c r="AH55" i="21"/>
  <c r="R44" i="21" s="1"/>
  <c r="Y55" i="21"/>
  <c r="Z57" i="21"/>
  <c r="T36" i="21" s="1"/>
  <c r="AC55" i="21"/>
  <c r="R39" i="21" s="1"/>
  <c r="AG55" i="21"/>
  <c r="R43" i="21" s="1"/>
  <c r="AB57" i="21"/>
  <c r="T38" i="21" s="1"/>
  <c r="AG57" i="21"/>
  <c r="T43" i="21" s="1"/>
  <c r="AB29" i="21"/>
  <c r="S22" i="21" s="1"/>
  <c r="AC57" i="21"/>
  <c r="T39" i="21" s="1"/>
  <c r="AD57" i="21"/>
  <c r="T40" i="21" s="1"/>
  <c r="AF55" i="21"/>
  <c r="R42" i="21" s="1"/>
  <c r="AE55" i="21"/>
  <c r="R41" i="21" s="1"/>
  <c r="AG82" i="21"/>
  <c r="R62" i="21" s="1"/>
  <c r="AA82" i="21"/>
  <c r="R56" i="21" s="1"/>
  <c r="AH82" i="21"/>
  <c r="R63" i="21" s="1"/>
  <c r="AE83" i="21"/>
  <c r="S60" i="21" s="1"/>
  <c r="AA83" i="21"/>
  <c r="S56" i="21" s="1"/>
  <c r="AA30" i="21"/>
  <c r="T21" i="21" s="1"/>
  <c r="Z28" i="21"/>
  <c r="R20" i="21" s="1"/>
  <c r="AH29" i="21"/>
  <c r="S28" i="21" s="1"/>
  <c r="AJ28" i="21"/>
  <c r="R30" i="21" s="1"/>
  <c r="AA29" i="21"/>
  <c r="S21" i="21" s="1"/>
  <c r="AG30" i="21"/>
  <c r="T27" i="21" s="1"/>
  <c r="AD30" i="21"/>
  <c r="T24" i="21" s="1"/>
  <c r="AC28" i="21"/>
  <c r="R23" i="21" s="1"/>
  <c r="AE28" i="21"/>
  <c r="R25" i="21" s="1"/>
  <c r="AB28" i="21"/>
  <c r="R22" i="21" s="1"/>
  <c r="AB30" i="21"/>
  <c r="T22" i="21" s="1"/>
  <c r="AH28" i="21"/>
  <c r="R28" i="21" s="1"/>
  <c r="AJ30" i="21"/>
  <c r="T30" i="21" s="1"/>
  <c r="AG28" i="21"/>
  <c r="R27" i="21" s="1"/>
  <c r="AD28" i="21"/>
  <c r="R24" i="21" s="1"/>
  <c r="AE30" i="21"/>
  <c r="T25" i="21" s="1"/>
  <c r="AI30" i="21"/>
  <c r="T29" i="21" s="1"/>
  <c r="AF30" i="21"/>
  <c r="T26" i="21" s="1"/>
  <c r="AI28" i="21"/>
  <c r="R29" i="21" s="1"/>
  <c r="AF28" i="21"/>
  <c r="R26" i="21" s="1"/>
  <c r="AH30" i="21"/>
  <c r="T28" i="21" s="1"/>
  <c r="Z30" i="21"/>
  <c r="T20" i="21" s="1"/>
  <c r="AA28" i="21"/>
  <c r="R21" i="21" s="1"/>
  <c r="Y28" i="21"/>
  <c r="AC30" i="21"/>
  <c r="T23" i="21" s="1"/>
  <c r="Y29" i="21"/>
  <c r="L16" i="21"/>
  <c r="M15" i="21"/>
  <c r="U36" i="21" l="1"/>
  <c r="O25" i="2" s="1"/>
  <c r="U60" i="21"/>
  <c r="O49" i="2" s="1"/>
  <c r="U63" i="21"/>
  <c r="O52" i="2" s="1"/>
  <c r="U58" i="21"/>
  <c r="O47" i="2" s="1"/>
  <c r="U61" i="21"/>
  <c r="O50" i="2" s="1"/>
  <c r="AI83" i="21"/>
  <c r="AS24" i="21" s="1"/>
  <c r="E27" i="16" s="1"/>
  <c r="S54" i="21"/>
  <c r="R19" i="21"/>
  <c r="AK28" i="21"/>
  <c r="R35" i="21"/>
  <c r="AI55" i="21"/>
  <c r="S19" i="21"/>
  <c r="AK29" i="21"/>
  <c r="T35" i="21"/>
  <c r="AI57" i="21"/>
  <c r="S35" i="21"/>
  <c r="AI56" i="21"/>
  <c r="AI84" i="21"/>
  <c r="AT24" i="21" s="1"/>
  <c r="F27" i="16" s="1"/>
  <c r="R54" i="21"/>
  <c r="AI82" i="21"/>
  <c r="AR24" i="21" s="1"/>
  <c r="D27" i="16" s="1"/>
  <c r="T19" i="21"/>
  <c r="AK30" i="21"/>
  <c r="U57" i="21"/>
  <c r="O46" i="2" s="1"/>
  <c r="U40" i="21"/>
  <c r="O29" i="2" s="1"/>
  <c r="U41" i="21"/>
  <c r="O30" i="2" s="1"/>
  <c r="U21" i="21"/>
  <c r="O11" i="2" s="1"/>
  <c r="U24" i="21"/>
  <c r="O14" i="2" s="1"/>
  <c r="U59" i="21"/>
  <c r="O48" i="2" s="1"/>
  <c r="U55" i="21"/>
  <c r="O44" i="2" s="1"/>
  <c r="U42" i="21"/>
  <c r="O31" i="2" s="1"/>
  <c r="U27" i="21"/>
  <c r="O17" i="2" s="1"/>
  <c r="U26" i="21"/>
  <c r="O16" i="2" s="1"/>
  <c r="U44" i="21"/>
  <c r="O33" i="2" s="1"/>
  <c r="U23" i="21"/>
  <c r="O13" i="2" s="1"/>
  <c r="U30" i="21"/>
  <c r="O20" i="2" s="1"/>
  <c r="U22" i="21"/>
  <c r="O12" i="2" s="1"/>
  <c r="U20" i="21"/>
  <c r="O10" i="2" s="1"/>
  <c r="U29" i="21"/>
  <c r="O19" i="2" s="1"/>
  <c r="U28" i="21"/>
  <c r="O18" i="2" s="1"/>
  <c r="U43" i="21"/>
  <c r="O32" i="2" s="1"/>
  <c r="U38" i="21"/>
  <c r="O27" i="2" s="1"/>
  <c r="U37" i="21"/>
  <c r="O26" i="2" s="1"/>
  <c r="U25" i="21"/>
  <c r="O15" i="2" s="1"/>
  <c r="U39" i="21"/>
  <c r="O28" i="2" s="1"/>
  <c r="U56" i="21"/>
  <c r="O45" i="2" s="1"/>
  <c r="U62" i="21"/>
  <c r="O51" i="2" s="1"/>
  <c r="L17" i="21"/>
  <c r="M16" i="21"/>
  <c r="U339" i="2"/>
  <c r="T339" i="2"/>
  <c r="E21" i="4"/>
  <c r="G21" i="4"/>
  <c r="F21" i="4"/>
  <c r="B21" i="20"/>
  <c r="AP4" i="21" l="1"/>
  <c r="U54" i="21"/>
  <c r="O43" i="2" s="1"/>
  <c r="AS23" i="21"/>
  <c r="E26" i="16" s="1"/>
  <c r="U19" i="21"/>
  <c r="U35" i="21"/>
  <c r="O24" i="2" s="1"/>
  <c r="AR23" i="21"/>
  <c r="D26" i="16" s="1"/>
  <c r="AT23" i="21"/>
  <c r="F26" i="16" s="1"/>
  <c r="AP6" i="21"/>
  <c r="S9" i="21"/>
  <c r="AP5" i="21"/>
  <c r="S8" i="21"/>
  <c r="S7" i="21"/>
  <c r="L18" i="21"/>
  <c r="M18" i="21" s="1"/>
  <c r="M17" i="21"/>
  <c r="Q315" i="18"/>
  <c r="M302" i="17"/>
  <c r="Q316" i="18"/>
  <c r="F6" i="18"/>
  <c r="O9" i="2" l="1"/>
  <c r="O21" i="2" s="1"/>
  <c r="G8" i="18"/>
  <c r="G18" i="18"/>
  <c r="G28" i="18"/>
  <c r="G48" i="18"/>
  <c r="AQ6" i="21"/>
  <c r="AT14" i="21"/>
  <c r="T9" i="21"/>
  <c r="T8" i="21"/>
  <c r="AQ5" i="21"/>
  <c r="M304" i="17"/>
  <c r="Q317" i="18"/>
  <c r="V339" i="2"/>
  <c r="Q311" i="18"/>
  <c r="Q312" i="18"/>
  <c r="O34" i="2"/>
  <c r="O53" i="2"/>
  <c r="H21" i="4"/>
  <c r="J21" i="4" s="1"/>
  <c r="P50" i="2"/>
  <c r="P48" i="2"/>
  <c r="P47" i="2"/>
  <c r="C12" i="17"/>
  <c r="C6" i="4"/>
  <c r="B25" i="19"/>
  <c r="B6" i="19"/>
  <c r="B39" i="2"/>
  <c r="B5" i="2"/>
  <c r="C34" i="16"/>
  <c r="C27" i="16"/>
  <c r="C26" i="16"/>
  <c r="C23" i="16"/>
  <c r="C22" i="16"/>
  <c r="C18" i="16"/>
  <c r="C17" i="16"/>
  <c r="C14" i="16"/>
  <c r="C13" i="16"/>
  <c r="B2" i="18"/>
  <c r="C2" i="4" s="1"/>
  <c r="E31" i="16"/>
  <c r="D31" i="16"/>
  <c r="E6" i="16"/>
  <c r="D6" i="16"/>
  <c r="G38" i="19"/>
  <c r="AW7" i="21" s="1"/>
  <c r="AS21" i="21" s="1"/>
  <c r="E18" i="16" s="1"/>
  <c r="D38" i="19"/>
  <c r="G19" i="19"/>
  <c r="K53" i="2"/>
  <c r="E53" i="2"/>
  <c r="K34" i="2"/>
  <c r="E34" i="2"/>
  <c r="C21" i="16"/>
  <c r="AW4" i="21" l="1"/>
  <c r="I38" i="19"/>
  <c r="AR31" i="21"/>
  <c r="F10" i="17" s="1"/>
  <c r="F15" i="17" s="1"/>
  <c r="D6" i="22"/>
  <c r="D10" i="22"/>
  <c r="AT28" i="21"/>
  <c r="G7" i="17" s="1"/>
  <c r="E10" i="22"/>
  <c r="E6" i="22"/>
  <c r="F37" i="16"/>
  <c r="F38" i="16" s="1"/>
  <c r="F40" i="16" s="1"/>
  <c r="F41" i="16" s="1"/>
  <c r="AT15" i="21"/>
  <c r="AW9" i="21"/>
  <c r="AR21" i="21"/>
  <c r="AV7" i="21"/>
  <c r="F12" i="22" s="1"/>
  <c r="S10" i="21"/>
  <c r="G38" i="18" s="1"/>
  <c r="G58" i="18" s="1"/>
  <c r="G59" i="18" s="1"/>
  <c r="AP7" i="21"/>
  <c r="AR14" i="21" s="1"/>
  <c r="D37" i="16" s="1"/>
  <c r="D38" i="16" s="1"/>
  <c r="F28" i="16"/>
  <c r="Q310" i="18"/>
  <c r="M303" i="17"/>
  <c r="P46" i="2"/>
  <c r="B2" i="16"/>
  <c r="B2" i="17"/>
  <c r="C10" i="16"/>
  <c r="P52" i="2"/>
  <c r="P44" i="2"/>
  <c r="P21" i="2"/>
  <c r="P51" i="2"/>
  <c r="P45" i="2"/>
  <c r="B2" i="2"/>
  <c r="B2" i="19"/>
  <c r="P49" i="2"/>
  <c r="F21" i="2"/>
  <c r="P28" i="2" l="1"/>
  <c r="P30" i="2"/>
  <c r="P32" i="2"/>
  <c r="P31" i="2"/>
  <c r="P27" i="2"/>
  <c r="P33" i="2"/>
  <c r="P26" i="2"/>
  <c r="P29" i="2"/>
  <c r="G12" i="17"/>
  <c r="G17" i="17" s="1"/>
  <c r="P53" i="2"/>
  <c r="R7" i="21"/>
  <c r="AO4" i="21"/>
  <c r="D18" i="16"/>
  <c r="G18" i="16" s="1"/>
  <c r="AU21" i="21"/>
  <c r="T10" i="21"/>
  <c r="AQ7" i="21"/>
  <c r="AP9" i="21"/>
  <c r="AS14" i="21"/>
  <c r="AU24" i="21"/>
  <c r="AU23" i="21"/>
  <c r="D28" i="16"/>
  <c r="E28" i="16"/>
  <c r="G27" i="16"/>
  <c r="N34" i="2"/>
  <c r="AT8" i="21" s="1"/>
  <c r="G11" i="22" s="1"/>
  <c r="G13" i="22" s="1"/>
  <c r="J34" i="2"/>
  <c r="AT6" i="21" s="1"/>
  <c r="E11" i="22" s="1"/>
  <c r="E13" i="22" s="1"/>
  <c r="H34" i="2"/>
  <c r="AT5" i="21" s="1"/>
  <c r="D11" i="22" s="1"/>
  <c r="D13" i="22" s="1"/>
  <c r="D9" i="19"/>
  <c r="I9" i="19" s="1"/>
  <c r="M301" i="17"/>
  <c r="L34" i="2"/>
  <c r="AT7" i="21" s="1"/>
  <c r="F34" i="2"/>
  <c r="AT4" i="21" s="1"/>
  <c r="F20" i="17"/>
  <c r="F53" i="2"/>
  <c r="AU4" i="21" s="1"/>
  <c r="L53" i="2"/>
  <c r="AU7" i="21" s="1"/>
  <c r="E35" i="16"/>
  <c r="AR28" i="21" l="1"/>
  <c r="F7" i="17" s="1"/>
  <c r="F12" i="17" s="1"/>
  <c r="AR29" i="21"/>
  <c r="F8" i="17" s="1"/>
  <c r="F13" i="17" s="1"/>
  <c r="T7" i="21"/>
  <c r="F8" i="18"/>
  <c r="F18" i="18"/>
  <c r="H18" i="18" s="1"/>
  <c r="F28" i="18"/>
  <c r="H28" i="18" s="1"/>
  <c r="F38" i="18"/>
  <c r="F48" i="18"/>
  <c r="H48" i="18" s="1"/>
  <c r="I15" i="22"/>
  <c r="F11" i="22"/>
  <c r="AT29" i="21"/>
  <c r="AT32" i="21" s="1"/>
  <c r="F6" i="22"/>
  <c r="F10" i="22"/>
  <c r="AR17" i="21"/>
  <c r="D13" i="16" s="1"/>
  <c r="C11" i="22"/>
  <c r="AT17" i="21"/>
  <c r="F13" i="16" s="1"/>
  <c r="F22" i="16" s="1"/>
  <c r="AS18" i="21"/>
  <c r="E14" i="16" s="1"/>
  <c r="AT18" i="21"/>
  <c r="F14" i="16" s="1"/>
  <c r="AT9" i="21"/>
  <c r="AS17" i="21"/>
  <c r="E13" i="16" s="1"/>
  <c r="AR13" i="21"/>
  <c r="AO9" i="21"/>
  <c r="AQ4" i="21"/>
  <c r="AP28" i="21" s="1"/>
  <c r="E7" i="17" s="1"/>
  <c r="E12" i="17" s="1"/>
  <c r="AU9" i="21"/>
  <c r="AR18" i="21"/>
  <c r="E37" i="16"/>
  <c r="G37" i="16" s="1"/>
  <c r="AU14" i="21"/>
  <c r="AS15" i="21"/>
  <c r="G26" i="16"/>
  <c r="G28" i="16"/>
  <c r="D19" i="19"/>
  <c r="Q314" i="18"/>
  <c r="P34" i="2"/>
  <c r="AV4" i="21" l="1"/>
  <c r="I19" i="19"/>
  <c r="F58" i="18"/>
  <c r="F59" i="18" s="1"/>
  <c r="AP29" i="21"/>
  <c r="E8" i="17" s="1"/>
  <c r="E13" i="17" s="1"/>
  <c r="AP30" i="21"/>
  <c r="E9" i="17" s="1"/>
  <c r="E14" i="17" s="1"/>
  <c r="I11" i="22"/>
  <c r="F13" i="22"/>
  <c r="G8" i="17"/>
  <c r="G13" i="17" s="1"/>
  <c r="AP31" i="21"/>
  <c r="C10" i="22"/>
  <c r="C6" i="22"/>
  <c r="I6" i="22" s="1"/>
  <c r="AS20" i="21"/>
  <c r="E17" i="16" s="1"/>
  <c r="E19" i="16" s="1"/>
  <c r="C12" i="22"/>
  <c r="I12" i="22" s="1"/>
  <c r="F15" i="16"/>
  <c r="AR30" i="21"/>
  <c r="AR32" i="21" s="1"/>
  <c r="AU17" i="21"/>
  <c r="AQ9" i="21"/>
  <c r="D14" i="16"/>
  <c r="G14" i="16" s="1"/>
  <c r="AU18" i="21"/>
  <c r="D34" i="16"/>
  <c r="AU13" i="21"/>
  <c r="AU15" i="21" s="1"/>
  <c r="AR15" i="21"/>
  <c r="AR20" i="21"/>
  <c r="AV9" i="21"/>
  <c r="E38" i="16"/>
  <c r="E15" i="16"/>
  <c r="Q313" i="18"/>
  <c r="H38" i="18"/>
  <c r="F18" i="17"/>
  <c r="G13" i="16"/>
  <c r="AP32" i="21" l="1"/>
  <c r="AU32" i="21" s="1"/>
  <c r="H8" i="17"/>
  <c r="G11" i="17"/>
  <c r="F9" i="16" s="1"/>
  <c r="E10" i="17"/>
  <c r="E15" i="17" s="1"/>
  <c r="I10" i="22"/>
  <c r="C13" i="22"/>
  <c r="I13" i="22" s="1"/>
  <c r="E22" i="16"/>
  <c r="F9" i="17"/>
  <c r="F14" i="17" s="1"/>
  <c r="F16" i="17" s="1"/>
  <c r="E10" i="16" s="1"/>
  <c r="E23" i="16" s="1"/>
  <c r="G18" i="17"/>
  <c r="G21" i="17" s="1"/>
  <c r="G16" i="17"/>
  <c r="F10" i="16" s="1"/>
  <c r="D15" i="16"/>
  <c r="G15" i="16" s="1"/>
  <c r="G34" i="16"/>
  <c r="D35" i="16"/>
  <c r="D17" i="16"/>
  <c r="G17" i="16" s="1"/>
  <c r="AU20" i="21"/>
  <c r="G38" i="16"/>
  <c r="E40" i="16"/>
  <c r="E41" i="16" s="1"/>
  <c r="H8" i="18"/>
  <c r="H58" i="18" s="1"/>
  <c r="E19" i="17"/>
  <c r="E18" i="17"/>
  <c r="H14" i="16" l="1"/>
  <c r="H13" i="16"/>
  <c r="E20" i="17"/>
  <c r="F11" i="17"/>
  <c r="E9" i="16" s="1"/>
  <c r="E11" i="16" s="1"/>
  <c r="E42" i="16" s="1"/>
  <c r="H9" i="17"/>
  <c r="F19" i="17"/>
  <c r="H19" i="17" s="1"/>
  <c r="D22" i="16"/>
  <c r="G22" i="16" s="1"/>
  <c r="D19" i="16"/>
  <c r="G19" i="16" s="1"/>
  <c r="G35" i="16"/>
  <c r="D40" i="16"/>
  <c r="D41" i="16" s="1"/>
  <c r="H7" i="17"/>
  <c r="F17" i="17"/>
  <c r="H10" i="17"/>
  <c r="H14" i="17"/>
  <c r="H18" i="17"/>
  <c r="H13" i="17"/>
  <c r="E16" i="17"/>
  <c r="D10" i="16" s="1"/>
  <c r="D23" i="16" s="1"/>
  <c r="E11" i="17"/>
  <c r="D9" i="16" s="1"/>
  <c r="H15" i="16" l="1"/>
  <c r="H18" i="16"/>
  <c r="H17" i="16"/>
  <c r="G40" i="16"/>
  <c r="G41" i="16" s="1"/>
  <c r="E21" i="16"/>
  <c r="F21" i="17"/>
  <c r="E17" i="17"/>
  <c r="E21" i="17" s="1"/>
  <c r="H15" i="17"/>
  <c r="D21" i="16"/>
  <c r="D11" i="16"/>
  <c r="D42" i="16" s="1"/>
  <c r="H11" i="17"/>
  <c r="H12" i="17"/>
  <c r="E24" i="16"/>
  <c r="H38" i="16" l="1"/>
  <c r="H59" i="18"/>
  <c r="H19" i="16"/>
  <c r="H35" i="16"/>
  <c r="F21" i="16"/>
  <c r="D24" i="16"/>
  <c r="H17" i="17"/>
  <c r="G21" i="16"/>
  <c r="G9" i="16"/>
  <c r="H16" i="17"/>
  <c r="F23" i="16" s="1"/>
  <c r="H20" i="17"/>
  <c r="H21" i="17"/>
  <c r="H41" i="16" l="1"/>
  <c r="F11" i="16"/>
  <c r="F24" i="16" s="1"/>
  <c r="G24" i="16"/>
  <c r="H22" i="16" s="1"/>
  <c r="G11" i="16"/>
  <c r="G10" i="16"/>
  <c r="G23" i="16"/>
  <c r="I24" i="16" s="1"/>
  <c r="H9" i="16" l="1"/>
  <c r="H23" i="16"/>
  <c r="H10" i="16"/>
  <c r="H21" i="16"/>
  <c r="H11" i="16" l="1"/>
  <c r="H24" i="16"/>
</calcChain>
</file>

<file path=xl/sharedStrings.xml><?xml version="1.0" encoding="utf-8"?>
<sst xmlns="http://schemas.openxmlformats.org/spreadsheetml/2006/main" count="1637" uniqueCount="231">
  <si>
    <t>Position</t>
  </si>
  <si>
    <t>TOTAL CONTRIBUTIONS SUMMARY</t>
  </si>
  <si>
    <t>(Excluding GST)</t>
  </si>
  <si>
    <t>Total Gross Contributions ($)</t>
  </si>
  <si>
    <t>Staff In-Kind (FTE)</t>
  </si>
  <si>
    <t>Total Inkind (FTE)</t>
  </si>
  <si>
    <t>TOTAL EXPENDITURES SUMMARY</t>
  </si>
  <si>
    <t>Salaries, oncosts and overheads</t>
  </si>
  <si>
    <t>Sub-total</t>
  </si>
  <si>
    <t>Operating expenditures</t>
  </si>
  <si>
    <t>Total Expenditures</t>
  </si>
  <si>
    <t>Q1</t>
  </si>
  <si>
    <t>Q2</t>
  </si>
  <si>
    <t>Q3</t>
  </si>
  <si>
    <t>Q4</t>
  </si>
  <si>
    <t>Grand Total</t>
  </si>
  <si>
    <t>Total Cash Contributions</t>
  </si>
  <si>
    <t>STAFF RESOURCES - CASH</t>
  </si>
  <si>
    <t>STAFF RESOURCES - INKIND</t>
  </si>
  <si>
    <t>(Amounts exclude GST)</t>
  </si>
  <si>
    <t>Total</t>
  </si>
  <si>
    <t>TOTAL</t>
  </si>
  <si>
    <t>FTE</t>
  </si>
  <si>
    <t>($)</t>
  </si>
  <si>
    <t>$</t>
  </si>
  <si>
    <t>Date for achievement of milestone</t>
  </si>
  <si>
    <t>Total Research - Cash</t>
  </si>
  <si>
    <t>Total Industry - Inkind</t>
  </si>
  <si>
    <t>Total Research - Inkind</t>
  </si>
  <si>
    <t>Total Research - Opex</t>
  </si>
  <si>
    <t>Quarterly Project Milestones</t>
  </si>
  <si>
    <t>Milestone Number</t>
  </si>
  <si>
    <t>IMCRC</t>
  </si>
  <si>
    <t>Details of the Items</t>
  </si>
  <si>
    <t>Location</t>
  </si>
  <si>
    <t>Total Research - Non staff In-kind</t>
  </si>
  <si>
    <t>Total Industry - Non staff In-kind</t>
  </si>
  <si>
    <t>Cash contribution</t>
  </si>
  <si>
    <t xml:space="preserve">Sub-total Cash </t>
  </si>
  <si>
    <t xml:space="preserve">Staff In-Kind contribution </t>
  </si>
  <si>
    <t xml:space="preserve">Sub-total Inkind </t>
  </si>
  <si>
    <t xml:space="preserve">Non staff In-Kind contribution </t>
  </si>
  <si>
    <t xml:space="preserve">Total Contributions </t>
  </si>
  <si>
    <t>** Total Cash Contribution must equal to Total Expenditure</t>
  </si>
  <si>
    <t xml:space="preserve">Sub-total Non staff Inkind </t>
  </si>
  <si>
    <t>Check</t>
  </si>
  <si>
    <t>Details of Eligible OPEX Expenditure</t>
  </si>
  <si>
    <t>FY2020/21</t>
  </si>
  <si>
    <t>FY2021/22</t>
  </si>
  <si>
    <t>Project Name</t>
  </si>
  <si>
    <t>Project Parties</t>
  </si>
  <si>
    <t>Research Organization 1</t>
  </si>
  <si>
    <t>Industry Participant 1</t>
  </si>
  <si>
    <t>Financial Year &amp; QRT</t>
  </si>
  <si>
    <t>PLEASE ENTER BELOW INFORMATION</t>
  </si>
  <si>
    <t>Worksheet</t>
  </si>
  <si>
    <t>Info</t>
  </si>
  <si>
    <t>Instructions</t>
  </si>
  <si>
    <t>OPEX</t>
  </si>
  <si>
    <t>Salaries</t>
  </si>
  <si>
    <t>NON STAFF RESOURCES - INKIND</t>
  </si>
  <si>
    <t>No data entry required, excel will populate this worksheet.</t>
  </si>
  <si>
    <t>Staff Salary details (Including In-Kind)</t>
  </si>
  <si>
    <t>Non Staff In-Kind Contribution to project</t>
  </si>
  <si>
    <t>Operating expenditure and PhDs details</t>
  </si>
  <si>
    <t>PROJECT MILESTONES AND BUDGET DOCUMENT</t>
  </si>
  <si>
    <t>PLEASE ENTER PROJECT PARTY NAMES BELOW</t>
  </si>
  <si>
    <t>INFORMATION AND INSTRUCTIONS</t>
  </si>
  <si>
    <t>Program Leader</t>
  </si>
  <si>
    <t>Senior Manager</t>
  </si>
  <si>
    <t xml:space="preserve">Key Researcher </t>
  </si>
  <si>
    <t>Key Manager</t>
  </si>
  <si>
    <t>Researcher</t>
  </si>
  <si>
    <t>Professional</t>
  </si>
  <si>
    <t>Other (Supp Staff)</t>
  </si>
  <si>
    <t>PLEASE SELECT</t>
  </si>
  <si>
    <t>(%)</t>
  </si>
  <si>
    <t>*</t>
  </si>
  <si>
    <t>QUARTERLY BUDGET ($)</t>
  </si>
  <si>
    <t>Project Milestones</t>
  </si>
  <si>
    <t>Summary</t>
  </si>
  <si>
    <t>Cash cont</t>
  </si>
  <si>
    <t xml:space="preserve">Staff </t>
  </si>
  <si>
    <t>Non staff In-kind</t>
  </si>
  <si>
    <t>Listing of Project Milestones</t>
  </si>
  <si>
    <t>Project Start Date</t>
  </si>
  <si>
    <t>Format: DD/MM/YY</t>
  </si>
  <si>
    <t>OPERATING EXPENDITURES ($)</t>
  </si>
  <si>
    <t>OPERATING EXPENDITURES BUDGET</t>
  </si>
  <si>
    <t>Project End Date</t>
  </si>
  <si>
    <t>Dates</t>
  </si>
  <si>
    <t>QRT</t>
  </si>
  <si>
    <t>PROJECT MILESTONES/DELIVERABLES</t>
  </si>
  <si>
    <t>Project Start QRT</t>
  </si>
  <si>
    <t>Project End QRT</t>
  </si>
  <si>
    <t>N1</t>
  </si>
  <si>
    <t>FY QRT</t>
  </si>
  <si>
    <t>N2</t>
  </si>
  <si>
    <t>Result</t>
  </si>
  <si>
    <t>Result: FY QRT</t>
  </si>
  <si>
    <t>PRJ QRT 1</t>
  </si>
  <si>
    <t>PRJ QRT 2</t>
  </si>
  <si>
    <t>PRJ QRT 3</t>
  </si>
  <si>
    <t>PRJ QRT 4</t>
  </si>
  <si>
    <t>NON STAFF INKIND</t>
  </si>
  <si>
    <t>STAFF RESOURCES BUDGET - CASH AND INKIND</t>
  </si>
  <si>
    <t>Name of Staff (Incl title)</t>
  </si>
  <si>
    <t>FY2021 Q1 ( Jul to Sept 2020)</t>
  </si>
  <si>
    <t>FY2022 Q1 ( Jul to Sept 2021)</t>
  </si>
  <si>
    <t>FY2021 Q2 ( Oct to Dec 2020)</t>
  </si>
  <si>
    <t>FY2022 Q2 ( Oct to Dec 2021)</t>
  </si>
  <si>
    <t>FY2021 Q3 ( Jan to Mar 2021)</t>
  </si>
  <si>
    <t>FY2022 Q3 ( Jan to Mar 2022)</t>
  </si>
  <si>
    <t>FY2021 Q4 ( Apr to Jun 2021)</t>
  </si>
  <si>
    <t>FY2022 Q4 ( Apr to June 2022)</t>
  </si>
  <si>
    <t>FY2022 Q4 ( Apr to Jun 2022)</t>
  </si>
  <si>
    <t>Base salary $ (pa)</t>
  </si>
  <si>
    <t>FY</t>
  </si>
  <si>
    <t>Salary</t>
  </si>
  <si>
    <t>Research (Paid Staff)</t>
  </si>
  <si>
    <t>Research (IK)</t>
  </si>
  <si>
    <t>Industry (IK)</t>
  </si>
  <si>
    <t>RSH - Staff IK</t>
  </si>
  <si>
    <t>IND - Staff IK</t>
  </si>
  <si>
    <t>RSH - NSIK</t>
  </si>
  <si>
    <t>IND - NSIK</t>
  </si>
  <si>
    <t>Opex</t>
  </si>
  <si>
    <t>BUDGET SUMMARY</t>
  </si>
  <si>
    <t>CASH CONTRIBUTIONS - PAYMENT SCHEDULE</t>
  </si>
  <si>
    <t>Summary of Project Contributions and Expenses</t>
  </si>
  <si>
    <t xml:space="preserve">Summary of Cash Contributions </t>
  </si>
  <si>
    <t>List milestone as per Project application into relevant Financial Quarters.</t>
  </si>
  <si>
    <t>Only enter info into "green" highlighted cells</t>
  </si>
  <si>
    <t>Only enter info into relevant financial quarters</t>
  </si>
  <si>
    <t>Add more rows into each quarter if required</t>
  </si>
  <si>
    <t>Please enter relevant details into highlighted (green) areas of the table.</t>
  </si>
  <si>
    <t>FURTHER INSTRUCTIONS</t>
  </si>
  <si>
    <t>Enter Staff name, Position, Base Salary (excluding payroll on-cost) and Full time equivilent (FTE) component for the project.</t>
  </si>
  <si>
    <t>FTE component should be the allocation for the quarter</t>
  </si>
  <si>
    <t>FURTHER INSTRUCTIONS - Staff Resoures CASH</t>
  </si>
  <si>
    <t>FURTHER INSTRUCTIONS - In-Kind Staff</t>
  </si>
  <si>
    <t>Enter Staff name, slelct the Position from drop down list and Full time equivilent (FTE) component for the project.</t>
  </si>
  <si>
    <t>Only enter info into "green" highlighted cells.</t>
  </si>
  <si>
    <t>FTE component should be the allocation for the quarter.</t>
  </si>
  <si>
    <t>FTE example: J.Burke works on the project 1 days a week from Oct to Dec 2020 equal to 0.2 FTE.</t>
  </si>
  <si>
    <t>FTE example: Luke works on the project 2 days a week from Nov to Dec 2020 equal to 0.26 FTE.</t>
  </si>
  <si>
    <t>FURTHER INSTRUCTIONS - Non Staff In-Kind</t>
  </si>
  <si>
    <t>Example: University uses one of the Univeristy testing equipments for the project 5 days during a quarter. University rent out rate for this facility to external parties is $2,000 per day (ex GST).
Total Non Staff IK from this is $10,000.</t>
  </si>
  <si>
    <t>Staff administration costs</t>
  </si>
  <si>
    <t>PROJECT CASH CONTRIBUTION RATIO / PERCENTAGE</t>
  </si>
  <si>
    <t>FY2023 Q1 ( Jul to Sept 2022)</t>
  </si>
  <si>
    <t>FY2023 Q2 ( Oct to Dec 2022)</t>
  </si>
  <si>
    <t>FY2023 Q3 ( Jan to Mar 2023)</t>
  </si>
  <si>
    <t>FY2023 Q4 ( Apr to Jun 2023)</t>
  </si>
  <si>
    <t>PRJ QRT 5</t>
  </si>
  <si>
    <t>PRJ QRT 6</t>
  </si>
  <si>
    <t>PRJ QRT 7</t>
  </si>
  <si>
    <t>PRJ QRT 8</t>
  </si>
  <si>
    <t>PRJ QRT 9</t>
  </si>
  <si>
    <t>PRJ QRT 10</t>
  </si>
  <si>
    <t>PRJ QRT 11</t>
  </si>
  <si>
    <t>FY2022/23</t>
  </si>
  <si>
    <t>F21 Q1</t>
  </si>
  <si>
    <t>F21 Q2</t>
  </si>
  <si>
    <t>F21 Q3</t>
  </si>
  <si>
    <t>F21 Q4</t>
  </si>
  <si>
    <t>F22 Q1</t>
  </si>
  <si>
    <t>F22 Q2</t>
  </si>
  <si>
    <t>F22 Q3</t>
  </si>
  <si>
    <t>F22 Q4</t>
  </si>
  <si>
    <t>F23 Q1</t>
  </si>
  <si>
    <t>F23 Q2</t>
  </si>
  <si>
    <t>F23 Q3</t>
  </si>
  <si>
    <t>F23 Q4</t>
  </si>
  <si>
    <t>PRJ QRT 12</t>
  </si>
  <si>
    <t>Working Section 1</t>
  </si>
  <si>
    <t>Result transfer to "Project Milestone, Staff, NSIK &amp; OPEX Sheets - FY QRT headings</t>
  </si>
  <si>
    <t>Info from Staff &amp; OPEX - transferred to Project Milestone sheet FY QRTS</t>
  </si>
  <si>
    <t>Names</t>
  </si>
  <si>
    <t>Research IK</t>
  </si>
  <si>
    <t>Industry IK</t>
  </si>
  <si>
    <t>FY Year</t>
  </si>
  <si>
    <t>TOTAL FTE per staff is calculated as an annualised amount.</t>
  </si>
  <si>
    <t>FTE Annualised Calc for Staff work sheet Total FTE Column</t>
  </si>
  <si>
    <t>FY QRTS</t>
  </si>
  <si>
    <t>Staff</t>
  </si>
  <si>
    <t>Net Balance</t>
  </si>
  <si>
    <t xml:space="preserve">                          -  </t>
  </si>
  <si>
    <t>RSH - Staff FTE</t>
  </si>
  <si>
    <t>IND - Staff FTE</t>
  </si>
  <si>
    <t>TOTAL EXP</t>
  </si>
  <si>
    <t>Please note: Total OPEX must be less than or equal to 33% of the project Cost.</t>
  </si>
  <si>
    <t>Please enter milestones number, milestone description and achivement/completed by date.</t>
  </si>
  <si>
    <t>Project Leader</t>
  </si>
  <si>
    <t>Budget Requested from IMCRC for Term of Project (QTR = 3 month period)</t>
  </si>
  <si>
    <t>QTR 1</t>
  </si>
  <si>
    <t>QTR 2</t>
  </si>
  <si>
    <t>QTR 3</t>
  </si>
  <si>
    <t>QTR 4</t>
  </si>
  <si>
    <t>QTR 5</t>
  </si>
  <si>
    <t>QTR 6</t>
  </si>
  <si>
    <t>IMCRC Cash Contributions</t>
  </si>
  <si>
    <t>Total Participant Contributions for Term of Project</t>
  </si>
  <si>
    <t>Cash</t>
  </si>
  <si>
    <t>In-Kind (staff)</t>
  </si>
  <si>
    <t>In-Kind (non-staff)</t>
  </si>
  <si>
    <t xml:space="preserve">Total </t>
  </si>
  <si>
    <t>Staff In-kind (FTE)</t>
  </si>
  <si>
    <t>FTE by QRT</t>
  </si>
  <si>
    <t>TOTAL Staff In-kind (FET) is calculated as an annualised amount.</t>
  </si>
  <si>
    <t>Staff IK</t>
  </si>
  <si>
    <t>ACTIVATE PROJECT PLAN</t>
  </si>
  <si>
    <t>Version updated 1st June 2020</t>
  </si>
  <si>
    <t>Research Organisation Expenditure Description</t>
  </si>
  <si>
    <t>Eligible for IMCRC cash matching?</t>
  </si>
  <si>
    <t>Operating costs including for example the cost for consumables, materials, prototypes, prototype tooling, software licenses, rental or hire of dedicated tools or systems, energy and utilities.</t>
  </si>
  <si>
    <t>Operating and ‘out of pocket’ costs for directly related and relevant Project Management</t>
  </si>
  <si>
    <t>Operating and ‘out of pocket’ costs for directly related and relevant travel, marketing, communications, etc
Costs for initial intellectual property protection and utilisation / commercialisation planning</t>
  </si>
  <si>
    <t>Costs for initial intellectual property protection and utilisation / commercialisation planning</t>
  </si>
  <si>
    <t>Cost for buildings and facilities, or any purchase cost of capital equipment or production tooling</t>
  </si>
  <si>
    <t>Costs for Management / Senior staff / Key Researcher who are directly employed by the Research Organisation involvement in Project</t>
  </si>
  <si>
    <t xml:space="preserve">Cost of employee salaries plus up to 35% on costs (to allow for superannuation and other employment costs, including internships, where directly related and relevant to research project(s) and undertaking research activities). 
Subject to agreement, a maximum of 65% for facility investment recovery costs, which requires detail and justification from the Research Organisation. 
The total maximum on-cost is therefore an additional 100% to the base salary, and the employed staff must be paid through the research organisation’s payroll. </t>
  </si>
  <si>
    <t>Yes</t>
  </si>
  <si>
    <t>IMCRC requires in-kind (staff in-kind and other in-kind) contributions to be in the order of 3 x the value of IMCRC matching cash contribution.</t>
  </si>
  <si>
    <t>Info for Application</t>
  </si>
  <si>
    <t>Eligible Expendtiure &amp; In-Kind</t>
  </si>
  <si>
    <t>Budget Summary to tranfer to Project application</t>
  </si>
  <si>
    <t>Eligible OPEX, Salary and In-Kind guide</t>
  </si>
  <si>
    <t>Please read to understand Eligible expenditure and In-Kind</t>
  </si>
  <si>
    <r>
      <t xml:space="preserve">No
Only considered as 
</t>
    </r>
    <r>
      <rPr>
        <b/>
        <sz val="11"/>
        <color theme="0"/>
        <rFont val="Arial"/>
        <family val="2"/>
      </rPr>
      <t>Non Staff In-Kind</t>
    </r>
  </si>
  <si>
    <r>
      <t xml:space="preserve">No
Only considered as 
</t>
    </r>
    <r>
      <rPr>
        <b/>
        <sz val="11"/>
        <color theme="0"/>
        <rFont val="Arial"/>
        <family val="2"/>
      </rPr>
      <t>Staff In-Kind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</si>
</sst>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d/m/yyyy;@"/>
    <numFmt numFmtId="168" formatCode="d/mm/yyyy;@"/>
    <numFmt numFmtId="169" formatCode="[$-C09]d\ mmmm\ yyyy;@"/>
    <numFmt numFmtId="170" formatCode="0.00_);[Red]\(0.00\)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indexed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66D6E9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60C3A"/>
        <bgColor indexed="64"/>
      </patternFill>
    </fill>
    <fill>
      <patternFill patternType="solid">
        <fgColor rgb="FF06E17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FC17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D6E9"/>
        <bgColor indexed="64"/>
      </patternFill>
    </fill>
    <fill>
      <patternFill patternType="solid">
        <fgColor rgb="FFFF1128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9">
    <xf numFmtId="0" fontId="0" fillId="0" borderId="0" xfId="0"/>
    <xf numFmtId="0" fontId="10" fillId="0" borderId="0" xfId="0" applyFont="1" applyBorder="1" applyProtection="1">
      <protection hidden="1"/>
    </xf>
    <xf numFmtId="166" fontId="19" fillId="5" borderId="52" xfId="1" applyNumberFormat="1" applyFont="1" applyFill="1" applyBorder="1" applyAlignment="1" applyProtection="1">
      <alignment horizontal="center" vertical="top" wrapText="1"/>
      <protection hidden="1"/>
    </xf>
    <xf numFmtId="166" fontId="19" fillId="5" borderId="31" xfId="1" applyNumberFormat="1" applyFont="1" applyFill="1" applyBorder="1" applyAlignment="1" applyProtection="1">
      <alignment horizontal="center" vertical="top" wrapText="1"/>
      <protection hidden="1"/>
    </xf>
    <xf numFmtId="166" fontId="19" fillId="5" borderId="51" xfId="1" applyNumberFormat="1" applyFont="1" applyFill="1" applyBorder="1" applyAlignment="1" applyProtection="1">
      <alignment horizontal="center" vertical="top"/>
      <protection hidden="1"/>
    </xf>
    <xf numFmtId="6" fontId="19" fillId="5" borderId="50" xfId="1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right" vertical="top" wrapText="1"/>
      <protection hidden="1"/>
    </xf>
    <xf numFmtId="0" fontId="21" fillId="0" borderId="0" xfId="0" applyFont="1" applyFill="1" applyBorder="1" applyAlignment="1" applyProtection="1">
      <alignment horizontal="right" vertical="top" wrapText="1"/>
      <protection hidden="1"/>
    </xf>
    <xf numFmtId="0" fontId="21" fillId="0" borderId="0" xfId="0" applyFont="1" applyBorder="1" applyProtection="1">
      <protection hidden="1"/>
    </xf>
    <xf numFmtId="166" fontId="21" fillId="0" borderId="0" xfId="0" applyNumberFormat="1" applyFont="1" applyBorder="1" applyProtection="1">
      <protection hidden="1"/>
    </xf>
    <xf numFmtId="166" fontId="21" fillId="0" borderId="0" xfId="0" applyNumberFormat="1" applyFont="1" applyBorder="1" applyAlignment="1" applyProtection="1">
      <protection hidden="1"/>
    </xf>
    <xf numFmtId="0" fontId="16" fillId="5" borderId="52" xfId="0" applyFont="1" applyFill="1" applyBorder="1" applyAlignment="1" applyProtection="1">
      <protection hidden="1"/>
    </xf>
    <xf numFmtId="0" fontId="16" fillId="5" borderId="50" xfId="0" applyFont="1" applyFill="1" applyBorder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38" fontId="10" fillId="0" borderId="0" xfId="0" applyNumberFormat="1" applyFont="1" applyBorder="1" applyProtection="1">
      <protection hidden="1"/>
    </xf>
    <xf numFmtId="0" fontId="41" fillId="5" borderId="62" xfId="0" applyFont="1" applyFill="1" applyBorder="1" applyAlignment="1" applyProtection="1">
      <alignment horizontal="center"/>
      <protection hidden="1"/>
    </xf>
    <xf numFmtId="0" fontId="10" fillId="4" borderId="66" xfId="0" applyFont="1" applyFill="1" applyBorder="1" applyProtection="1">
      <protection hidden="1"/>
    </xf>
    <xf numFmtId="0" fontId="10" fillId="4" borderId="63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38" fontId="0" fillId="0" borderId="0" xfId="0" applyNumberFormat="1" applyFont="1" applyBorder="1" applyAlignment="1" applyProtection="1">
      <alignment horizontal="right"/>
      <protection hidden="1"/>
    </xf>
    <xf numFmtId="38" fontId="0" fillId="0" borderId="0" xfId="0" applyNumberFormat="1" applyFont="1" applyBorder="1" applyProtection="1">
      <protection hidden="1"/>
    </xf>
    <xf numFmtId="38" fontId="42" fillId="0" borderId="0" xfId="0" applyNumberFormat="1" applyFont="1" applyBorder="1" applyProtection="1">
      <protection hidden="1"/>
    </xf>
    <xf numFmtId="0" fontId="0" fillId="0" borderId="41" xfId="0" applyFont="1" applyBorder="1" applyProtection="1">
      <protection hidden="1"/>
    </xf>
    <xf numFmtId="0" fontId="42" fillId="0" borderId="54" xfId="0" applyFont="1" applyBorder="1" applyAlignment="1" applyProtection="1">
      <alignment horizontal="center"/>
      <protection hidden="1"/>
    </xf>
    <xf numFmtId="0" fontId="43" fillId="0" borderId="41" xfId="0" applyFont="1" applyBorder="1" applyAlignment="1" applyProtection="1">
      <alignment horizontal="center"/>
      <protection hidden="1"/>
    </xf>
    <xf numFmtId="38" fontId="42" fillId="0" borderId="54" xfId="0" applyNumberFormat="1" applyFont="1" applyBorder="1" applyProtection="1">
      <protection hidden="1"/>
    </xf>
    <xf numFmtId="0" fontId="43" fillId="0" borderId="45" xfId="0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righ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38" fontId="42" fillId="0" borderId="55" xfId="0" applyNumberFormat="1" applyFont="1" applyBorder="1" applyProtection="1"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0" fillId="0" borderId="59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0" fillId="0" borderId="54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Protection="1">
      <protection hidden="1"/>
    </xf>
    <xf numFmtId="0" fontId="14" fillId="0" borderId="66" xfId="0" applyFont="1" applyFill="1" applyBorder="1" applyProtection="1">
      <protection hidden="1"/>
    </xf>
    <xf numFmtId="0" fontId="41" fillId="5" borderId="59" xfId="0" applyFont="1" applyFill="1" applyBorder="1" applyProtection="1">
      <protection hidden="1"/>
    </xf>
    <xf numFmtId="0" fontId="10" fillId="0" borderId="66" xfId="0" applyFont="1" applyBorder="1" applyProtection="1">
      <protection hidden="1"/>
    </xf>
    <xf numFmtId="0" fontId="10" fillId="0" borderId="59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0" borderId="63" xfId="0" applyFont="1" applyBorder="1" applyProtection="1">
      <protection hidden="1"/>
    </xf>
    <xf numFmtId="0" fontId="12" fillId="0" borderId="41" xfId="0" applyFont="1" applyFill="1" applyBorder="1" applyAlignment="1" applyProtection="1">
      <protection hidden="1"/>
    </xf>
    <xf numFmtId="0" fontId="12" fillId="0" borderId="33" xfId="0" applyFont="1" applyBorder="1" applyAlignment="1" applyProtection="1">
      <alignment horizontal="right"/>
      <protection hidden="1"/>
    </xf>
    <xf numFmtId="9" fontId="12" fillId="0" borderId="34" xfId="3" applyNumberFormat="1" applyFont="1" applyFill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right"/>
      <protection hidden="1"/>
    </xf>
    <xf numFmtId="9" fontId="12" fillId="0" borderId="18" xfId="3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right"/>
      <protection hidden="1"/>
    </xf>
    <xf numFmtId="9" fontId="12" fillId="0" borderId="29" xfId="3" applyNumberFormat="1" applyFont="1" applyFill="1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right"/>
      <protection hidden="1"/>
    </xf>
    <xf numFmtId="9" fontId="13" fillId="0" borderId="27" xfId="3" applyNumberFormat="1" applyFont="1" applyBorder="1" applyAlignment="1" applyProtection="1">
      <alignment horizontal="center"/>
      <protection hidden="1"/>
    </xf>
    <xf numFmtId="0" fontId="14" fillId="0" borderId="68" xfId="0" applyFont="1" applyBorder="1" applyAlignment="1" applyProtection="1">
      <alignment horizontal="center"/>
      <protection hidden="1"/>
    </xf>
    <xf numFmtId="0" fontId="14" fillId="0" borderId="70" xfId="0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/>
      <protection hidden="1"/>
    </xf>
    <xf numFmtId="0" fontId="10" fillId="8" borderId="35" xfId="0" applyFont="1" applyFill="1" applyBorder="1" applyProtection="1">
      <protection hidden="1"/>
    </xf>
    <xf numFmtId="0" fontId="10" fillId="8" borderId="36" xfId="0" applyFont="1" applyFill="1" applyBorder="1" applyProtection="1">
      <protection hidden="1"/>
    </xf>
    <xf numFmtId="0" fontId="10" fillId="8" borderId="37" xfId="0" applyFont="1" applyFill="1" applyBorder="1" applyAlignment="1" applyProtection="1">
      <alignment horizontal="center" wrapText="1"/>
      <protection hidden="1"/>
    </xf>
    <xf numFmtId="0" fontId="10" fillId="8" borderId="17" xfId="0" applyFont="1" applyFill="1" applyBorder="1" applyProtection="1">
      <protection hidden="1"/>
    </xf>
    <xf numFmtId="0" fontId="10" fillId="8" borderId="6" xfId="0" applyFont="1" applyFill="1" applyBorder="1" applyProtection="1">
      <protection hidden="1"/>
    </xf>
    <xf numFmtId="0" fontId="10" fillId="8" borderId="18" xfId="0" applyFont="1" applyFill="1" applyBorder="1" applyAlignment="1" applyProtection="1">
      <alignment horizontal="center"/>
      <protection hidden="1"/>
    </xf>
    <xf numFmtId="0" fontId="10" fillId="0" borderId="17" xfId="0" applyFont="1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8" xfId="0" applyFont="1" applyBorder="1" applyAlignment="1" applyProtection="1">
      <alignment horizontal="center"/>
      <protection hidden="1"/>
    </xf>
    <xf numFmtId="169" fontId="10" fillId="6" borderId="13" xfId="0" applyNumberFormat="1" applyFont="1" applyFill="1" applyBorder="1" applyAlignment="1" applyProtection="1">
      <alignment horizontal="left" vertical="center"/>
      <protection locked="0"/>
    </xf>
    <xf numFmtId="0" fontId="12" fillId="4" borderId="62" xfId="0" applyFont="1" applyFill="1" applyBorder="1" applyAlignment="1" applyProtection="1">
      <alignment horizontal="center" wrapText="1"/>
      <protection locked="0"/>
    </xf>
    <xf numFmtId="0" fontId="12" fillId="4" borderId="62" xfId="0" applyFont="1" applyFill="1" applyBorder="1" applyAlignment="1" applyProtection="1">
      <alignment horizontal="left" wrapText="1"/>
      <protection locked="0"/>
    </xf>
    <xf numFmtId="167" fontId="12" fillId="4" borderId="62" xfId="0" applyNumberFormat="1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horizontal="left" wrapText="1"/>
      <protection locked="0"/>
    </xf>
    <xf numFmtId="167" fontId="12" fillId="4" borderId="66" xfId="0" applyNumberFormat="1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wrapText="1"/>
      <protection locked="0"/>
    </xf>
    <xf numFmtId="0" fontId="12" fillId="4" borderId="63" xfId="0" applyFont="1" applyFill="1" applyBorder="1" applyAlignment="1" applyProtection="1">
      <alignment horizontal="center" wrapText="1"/>
      <protection locked="0"/>
    </xf>
    <xf numFmtId="0" fontId="12" fillId="4" borderId="63" xfId="0" applyFont="1" applyFill="1" applyBorder="1" applyAlignment="1" applyProtection="1">
      <alignment horizontal="left" wrapText="1"/>
      <protection locked="0"/>
    </xf>
    <xf numFmtId="167" fontId="12" fillId="4" borderId="63" xfId="0" applyNumberFormat="1" applyFont="1" applyFill="1" applyBorder="1" applyAlignment="1" applyProtection="1">
      <alignment horizontal="center" wrapText="1"/>
      <protection locked="0"/>
    </xf>
    <xf numFmtId="0" fontId="37" fillId="3" borderId="6" xfId="0" applyFont="1" applyFill="1" applyBorder="1" applyAlignment="1" applyProtection="1">
      <alignment horizontal="center" vertical="center" wrapText="1"/>
      <protection hidden="1"/>
    </xf>
    <xf numFmtId="0" fontId="37" fillId="3" borderId="18" xfId="0" applyFont="1" applyFill="1" applyBorder="1" applyAlignment="1" applyProtection="1">
      <alignment horizontal="center" vertical="center" wrapText="1"/>
      <protection hidden="1"/>
    </xf>
    <xf numFmtId="166" fontId="24" fillId="2" borderId="4" xfId="1" applyNumberFormat="1" applyFont="1" applyFill="1" applyBorder="1" applyAlignment="1" applyProtection="1">
      <alignment horizontal="center" vertical="top" wrapText="1"/>
      <protection hidden="1"/>
    </xf>
    <xf numFmtId="166" fontId="24" fillId="2" borderId="5" xfId="1" applyNumberFormat="1" applyFont="1" applyFill="1" applyBorder="1" applyAlignment="1" applyProtection="1">
      <alignment horizontal="center" vertical="top" wrapText="1"/>
      <protection hidden="1"/>
    </xf>
    <xf numFmtId="165" fontId="29" fillId="2" borderId="0" xfId="1" applyFont="1" applyFill="1" applyBorder="1" applyAlignment="1" applyProtection="1">
      <alignment horizontal="center" vertical="top" wrapText="1"/>
      <protection hidden="1"/>
    </xf>
    <xf numFmtId="166" fontId="29" fillId="2" borderId="21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0" xfId="0" applyNumberFormat="1" applyFont="1" applyProtection="1">
      <protection hidden="1"/>
    </xf>
    <xf numFmtId="165" fontId="14" fillId="2" borderId="25" xfId="1" applyFont="1" applyFill="1" applyBorder="1" applyAlignment="1" applyProtection="1">
      <alignment horizontal="center" wrapText="1"/>
      <protection hidden="1"/>
    </xf>
    <xf numFmtId="166" fontId="14" fillId="2" borderId="26" xfId="1" applyNumberFormat="1" applyFont="1" applyFill="1" applyBorder="1" applyAlignment="1" applyProtection="1">
      <alignment horizontal="center" wrapText="1"/>
      <protection hidden="1"/>
    </xf>
    <xf numFmtId="166" fontId="14" fillId="2" borderId="27" xfId="1" applyNumberFormat="1" applyFont="1" applyFill="1" applyBorder="1" applyAlignment="1" applyProtection="1">
      <alignment horizontal="center" wrapText="1"/>
      <protection hidden="1"/>
    </xf>
    <xf numFmtId="0" fontId="25" fillId="0" borderId="5" xfId="0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 applyProtection="1">
      <alignment horizontal="right" wrapText="1"/>
      <protection hidden="1"/>
    </xf>
    <xf numFmtId="165" fontId="25" fillId="0" borderId="0" xfId="1" applyFont="1" applyFill="1" applyBorder="1" applyAlignment="1" applyProtection="1">
      <alignment horizontal="center" wrapText="1"/>
      <protection hidden="1"/>
    </xf>
    <xf numFmtId="166" fontId="25" fillId="0" borderId="0" xfId="1" applyNumberFormat="1" applyFont="1" applyFill="1" applyBorder="1" applyAlignment="1" applyProtection="1">
      <alignment horizontal="center" wrapText="1"/>
      <protection hidden="1"/>
    </xf>
    <xf numFmtId="166" fontId="25" fillId="0" borderId="9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 applyProtection="1">
      <protection hidden="1"/>
    </xf>
    <xf numFmtId="166" fontId="33" fillId="2" borderId="1" xfId="5" applyNumberFormat="1" applyFont="1" applyFill="1" applyBorder="1" applyAlignment="1" applyProtection="1">
      <alignment horizontal="center" vertical="top" wrapText="1"/>
      <protection hidden="1"/>
    </xf>
    <xf numFmtId="166" fontId="24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9" fillId="2" borderId="2" xfId="1" applyFont="1" applyFill="1" applyBorder="1" applyAlignment="1" applyProtection="1">
      <alignment horizontal="center" vertical="top" wrapText="1"/>
      <protection hidden="1"/>
    </xf>
    <xf numFmtId="166" fontId="29" fillId="2" borderId="29" xfId="1" applyNumberFormat="1" applyFont="1" applyFill="1" applyBorder="1" applyAlignment="1" applyProtection="1">
      <alignment horizontal="center" vertical="top" wrapText="1"/>
      <protection hidden="1"/>
    </xf>
    <xf numFmtId="166" fontId="33" fillId="2" borderId="4" xfId="5" applyNumberFormat="1" applyFont="1" applyFill="1" applyBorder="1" applyAlignment="1" applyProtection="1">
      <alignment horizontal="center" vertical="top" wrapText="1"/>
      <protection hidden="1"/>
    </xf>
    <xf numFmtId="165" fontId="14" fillId="0" borderId="0" xfId="0" applyNumberFormat="1" applyFont="1" applyProtection="1">
      <protection hidden="1"/>
    </xf>
    <xf numFmtId="0" fontId="14" fillId="0" borderId="0" xfId="0" applyFont="1" applyFill="1" applyProtection="1">
      <protection hidden="1"/>
    </xf>
    <xf numFmtId="165" fontId="33" fillId="2" borderId="4" xfId="5" applyFont="1" applyFill="1" applyBorder="1" applyAlignment="1" applyProtection="1">
      <alignment horizontal="center" vertical="top" wrapText="1"/>
      <protection hidden="1"/>
    </xf>
    <xf numFmtId="0" fontId="25" fillId="6" borderId="0" xfId="0" applyFont="1" applyFill="1" applyBorder="1" applyAlignment="1" applyProtection="1">
      <alignment horizontal="right" wrapText="1"/>
      <protection hidden="1"/>
    </xf>
    <xf numFmtId="165" fontId="25" fillId="6" borderId="0" xfId="1" applyFont="1" applyFill="1" applyBorder="1" applyAlignment="1" applyProtection="1">
      <alignment horizontal="center" wrapText="1"/>
      <protection hidden="1"/>
    </xf>
    <xf numFmtId="166" fontId="25" fillId="6" borderId="0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165" fontId="35" fillId="0" borderId="0" xfId="1" applyFont="1" applyFill="1" applyBorder="1" applyAlignment="1" applyProtection="1">
      <alignment horizontal="center" wrapText="1"/>
      <protection hidden="1"/>
    </xf>
    <xf numFmtId="39" fontId="10" fillId="0" borderId="0" xfId="0" applyNumberFormat="1" applyFont="1" applyProtection="1">
      <protection hidden="1"/>
    </xf>
    <xf numFmtId="0" fontId="10" fillId="4" borderId="20" xfId="0" applyFont="1" applyFill="1" applyBorder="1" applyAlignment="1" applyProtection="1">
      <alignment vertical="top" wrapText="1"/>
      <protection locked="0"/>
    </xf>
    <xf numFmtId="0" fontId="10" fillId="4" borderId="4" xfId="0" applyFont="1" applyFill="1" applyBorder="1" applyAlignment="1" applyProtection="1">
      <alignment vertical="top" wrapText="1"/>
      <protection locked="0"/>
    </xf>
    <xf numFmtId="166" fontId="33" fillId="4" borderId="4" xfId="5" applyNumberFormat="1" applyFont="1" applyFill="1" applyBorder="1" applyAlignment="1" applyProtection="1">
      <alignment horizontal="center" vertical="top" wrapText="1"/>
      <protection locked="0"/>
    </xf>
    <xf numFmtId="39" fontId="24" fillId="4" borderId="5" xfId="1" applyNumberFormat="1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28" xfId="0" applyFont="1" applyFill="1" applyBorder="1" applyAlignment="1" applyProtection="1">
      <alignment vertical="top" wrapText="1"/>
      <protection locked="0"/>
    </xf>
    <xf numFmtId="0" fontId="24" fillId="4" borderId="4" xfId="0" applyFont="1" applyFill="1" applyBorder="1" applyAlignment="1" applyProtection="1">
      <alignment vertical="top" wrapText="1"/>
      <protection locked="0"/>
    </xf>
    <xf numFmtId="165" fontId="24" fillId="4" borderId="7" xfId="6" applyFont="1" applyFill="1" applyBorder="1" applyAlignment="1" applyProtection="1">
      <alignment horizontal="center" vertical="top" wrapText="1"/>
      <protection locked="0"/>
    </xf>
    <xf numFmtId="165" fontId="24" fillId="4" borderId="5" xfId="6" applyFont="1" applyFill="1" applyBorder="1" applyAlignment="1" applyProtection="1">
      <alignment horizontal="center" vertical="top" wrapText="1"/>
      <protection locked="0"/>
    </xf>
    <xf numFmtId="165" fontId="24" fillId="4" borderId="5" xfId="1" applyFont="1" applyFill="1" applyBorder="1" applyAlignment="1" applyProtection="1">
      <alignment horizontal="center" vertical="top" wrapText="1"/>
      <protection locked="0"/>
    </xf>
    <xf numFmtId="0" fontId="14" fillId="2" borderId="34" xfId="0" applyFont="1" applyFill="1" applyBorder="1" applyAlignment="1" applyProtection="1">
      <alignment horizontal="center" vertical="top" wrapText="1"/>
      <protection hidden="1"/>
    </xf>
    <xf numFmtId="0" fontId="14" fillId="2" borderId="29" xfId="0" applyFont="1" applyFill="1" applyBorder="1" applyAlignment="1" applyProtection="1">
      <alignment horizontal="center" vertical="top" wrapText="1"/>
      <protection hidden="1"/>
    </xf>
    <xf numFmtId="0" fontId="10" fillId="7" borderId="35" xfId="0" applyFont="1" applyFill="1" applyBorder="1" applyAlignment="1" applyProtection="1">
      <protection hidden="1"/>
    </xf>
    <xf numFmtId="0" fontId="10" fillId="7" borderId="36" xfId="0" applyFont="1" applyFill="1" applyBorder="1" applyAlignment="1" applyProtection="1">
      <alignment wrapText="1"/>
      <protection hidden="1"/>
    </xf>
    <xf numFmtId="166" fontId="24" fillId="7" borderId="36" xfId="1" applyNumberFormat="1" applyFont="1" applyFill="1" applyBorder="1" applyAlignment="1" applyProtection="1">
      <alignment wrapText="1"/>
      <protection hidden="1"/>
    </xf>
    <xf numFmtId="166" fontId="24" fillId="7" borderId="57" xfId="1" applyNumberFormat="1" applyFont="1" applyFill="1" applyBorder="1" applyAlignment="1" applyProtection="1">
      <alignment wrapText="1"/>
      <protection hidden="1"/>
    </xf>
    <xf numFmtId="166" fontId="14" fillId="7" borderId="37" xfId="1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Alignment="1" applyProtection="1">
      <alignment vertical="center"/>
      <protection hidden="1"/>
    </xf>
    <xf numFmtId="166" fontId="14" fillId="2" borderId="18" xfId="1" applyNumberFormat="1" applyFont="1" applyFill="1" applyBorder="1" applyAlignment="1" applyProtection="1">
      <alignment wrapText="1"/>
      <protection hidden="1"/>
    </xf>
    <xf numFmtId="166" fontId="14" fillId="2" borderId="27" xfId="1" applyNumberFormat="1" applyFont="1" applyFill="1" applyBorder="1" applyAlignment="1" applyProtection="1">
      <alignment wrapText="1"/>
      <protection hidden="1"/>
    </xf>
    <xf numFmtId="166" fontId="14" fillId="2" borderId="61" xfId="1" applyNumberFormat="1" applyFont="1" applyFill="1" applyBorder="1" applyAlignment="1" applyProtection="1">
      <alignment wrapText="1"/>
      <protection hidden="1"/>
    </xf>
    <xf numFmtId="166" fontId="14" fillId="2" borderId="48" xfId="1" applyNumberFormat="1" applyFont="1" applyFill="1" applyBorder="1" applyAlignment="1" applyProtection="1">
      <alignment wrapText="1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166" fontId="29" fillId="2" borderId="37" xfId="1" applyNumberFormat="1" applyFont="1" applyFill="1" applyBorder="1" applyAlignment="1" applyProtection="1">
      <alignment horizontal="center" wrapText="1"/>
      <protection hidden="1"/>
    </xf>
    <xf numFmtId="166" fontId="29" fillId="2" borderId="18" xfId="1" applyNumberFormat="1" applyFont="1" applyFill="1" applyBorder="1" applyAlignment="1" applyProtection="1">
      <alignment horizontal="center" wrapText="1"/>
      <protection hidden="1"/>
    </xf>
    <xf numFmtId="166" fontId="29" fillId="2" borderId="27" xfId="1" applyNumberFormat="1" applyFont="1" applyFill="1" applyBorder="1" applyAlignment="1" applyProtection="1">
      <alignment horizontal="center" wrapText="1"/>
      <protection hidden="1"/>
    </xf>
    <xf numFmtId="166" fontId="14" fillId="2" borderId="61" xfId="1" applyNumberFormat="1" applyFont="1" applyFill="1" applyBorder="1" applyAlignment="1" applyProtection="1">
      <alignment horizontal="center" wrapText="1"/>
      <protection hidden="1"/>
    </xf>
    <xf numFmtId="166" fontId="14" fillId="2" borderId="48" xfId="1" applyNumberFormat="1" applyFont="1" applyFill="1" applyBorder="1" applyAlignment="1" applyProtection="1">
      <alignment horizontal="center" wrapText="1"/>
      <protection hidden="1"/>
    </xf>
    <xf numFmtId="0" fontId="10" fillId="4" borderId="17" xfId="0" applyFont="1" applyFill="1" applyBorder="1" applyAlignment="1" applyProtection="1">
      <alignment wrapText="1"/>
      <protection locked="0"/>
    </xf>
    <xf numFmtId="0" fontId="10" fillId="4" borderId="6" xfId="0" applyFont="1" applyFill="1" applyBorder="1" applyAlignment="1" applyProtection="1">
      <alignment wrapText="1"/>
      <protection locked="0"/>
    </xf>
    <xf numFmtId="166" fontId="24" fillId="4" borderId="6" xfId="1" applyNumberFormat="1" applyFont="1" applyFill="1" applyBorder="1" applyAlignment="1" applyProtection="1">
      <alignment wrapText="1"/>
      <protection locked="0"/>
    </xf>
    <xf numFmtId="166" fontId="24" fillId="4" borderId="11" xfId="1" applyNumberFormat="1" applyFont="1" applyFill="1" applyBorder="1" applyAlignment="1" applyProtection="1">
      <alignment wrapText="1"/>
      <protection locked="0"/>
    </xf>
    <xf numFmtId="0" fontId="10" fillId="4" borderId="38" xfId="0" applyFont="1" applyFill="1" applyBorder="1" applyAlignment="1" applyProtection="1">
      <alignment wrapText="1"/>
      <protection locked="0"/>
    </xf>
    <xf numFmtId="0" fontId="10" fillId="4" borderId="26" xfId="0" applyFont="1" applyFill="1" applyBorder="1" applyAlignment="1" applyProtection="1">
      <alignment wrapText="1"/>
      <protection locked="0"/>
    </xf>
    <xf numFmtId="166" fontId="24" fillId="4" borderId="26" xfId="1" applyNumberFormat="1" applyFont="1" applyFill="1" applyBorder="1" applyAlignment="1" applyProtection="1">
      <alignment wrapText="1"/>
      <protection locked="0"/>
    </xf>
    <xf numFmtId="166" fontId="24" fillId="4" borderId="25" xfId="1" applyNumberFormat="1" applyFont="1" applyFill="1" applyBorder="1" applyAlignment="1" applyProtection="1">
      <alignment wrapText="1"/>
      <protection locked="0"/>
    </xf>
    <xf numFmtId="0" fontId="10" fillId="4" borderId="35" xfId="0" applyFont="1" applyFill="1" applyBorder="1" applyAlignment="1" applyProtection="1">
      <protection locked="0"/>
    </xf>
    <xf numFmtId="0" fontId="10" fillId="4" borderId="36" xfId="0" applyFont="1" applyFill="1" applyBorder="1" applyAlignment="1" applyProtection="1">
      <alignment horizontal="center" wrapText="1"/>
      <protection locked="0"/>
    </xf>
    <xf numFmtId="166" fontId="24" fillId="4" borderId="36" xfId="1" applyNumberFormat="1" applyFont="1" applyFill="1" applyBorder="1" applyAlignment="1" applyProtection="1">
      <alignment horizontal="center" wrapText="1"/>
      <protection locked="0"/>
    </xf>
    <xf numFmtId="166" fontId="24" fillId="4" borderId="57" xfId="1" applyNumberFormat="1" applyFont="1" applyFill="1" applyBorder="1" applyAlignment="1" applyProtection="1">
      <alignment horizontal="center" wrapText="1"/>
      <protection locked="0"/>
    </xf>
    <xf numFmtId="166" fontId="24" fillId="4" borderId="6" xfId="1" applyNumberFormat="1" applyFont="1" applyFill="1" applyBorder="1" applyAlignment="1" applyProtection="1">
      <alignment horizontal="center" wrapText="1"/>
      <protection locked="0"/>
    </xf>
    <xf numFmtId="166" fontId="24" fillId="4" borderId="11" xfId="1" applyNumberFormat="1" applyFont="1" applyFill="1" applyBorder="1" applyAlignment="1" applyProtection="1">
      <alignment horizontal="center" wrapText="1"/>
      <protection locked="0"/>
    </xf>
    <xf numFmtId="166" fontId="24" fillId="4" borderId="26" xfId="1" applyNumberFormat="1" applyFont="1" applyFill="1" applyBorder="1" applyAlignment="1" applyProtection="1">
      <alignment horizontal="center" wrapText="1"/>
      <protection locked="0"/>
    </xf>
    <xf numFmtId="166" fontId="24" fillId="4" borderId="25" xfId="1" applyNumberFormat="1" applyFont="1" applyFill="1" applyBorder="1" applyAlignment="1" applyProtection="1">
      <alignment horizontal="center" wrapText="1"/>
      <protection locked="0"/>
    </xf>
    <xf numFmtId="0" fontId="11" fillId="2" borderId="37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38" fontId="29" fillId="2" borderId="34" xfId="1" applyNumberFormat="1" applyFont="1" applyFill="1" applyBorder="1" applyAlignment="1" applyProtection="1">
      <alignment horizontal="right" wrapText="1"/>
      <protection hidden="1"/>
    </xf>
    <xf numFmtId="38" fontId="29" fillId="2" borderId="18" xfId="1" applyNumberFormat="1" applyFont="1" applyFill="1" applyBorder="1" applyAlignment="1" applyProtection="1">
      <alignment horizontal="right" wrapText="1"/>
      <protection hidden="1"/>
    </xf>
    <xf numFmtId="38" fontId="14" fillId="2" borderId="26" xfId="1" applyNumberFormat="1" applyFont="1" applyFill="1" applyBorder="1" applyAlignment="1" applyProtection="1">
      <alignment horizontal="right" wrapText="1"/>
      <protection hidden="1"/>
    </xf>
    <xf numFmtId="38" fontId="14" fillId="2" borderId="27" xfId="1" applyNumberFormat="1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 applyProtection="1">
      <alignment horizontal="right" vertical="top" wrapText="1"/>
      <protection hidden="1"/>
    </xf>
    <xf numFmtId="38" fontId="23" fillId="4" borderId="10" xfId="6" applyNumberFormat="1" applyFont="1" applyFill="1" applyBorder="1" applyAlignment="1" applyProtection="1">
      <alignment horizontal="right"/>
      <protection locked="0"/>
    </xf>
    <xf numFmtId="38" fontId="23" fillId="4" borderId="74" xfId="6" applyNumberFormat="1" applyFont="1" applyFill="1" applyBorder="1" applyAlignment="1" applyProtection="1">
      <alignment horizontal="right"/>
      <protection locked="0"/>
    </xf>
    <xf numFmtId="38" fontId="24" fillId="4" borderId="6" xfId="6" applyNumberFormat="1" applyFont="1" applyFill="1" applyBorder="1" applyAlignment="1" applyProtection="1">
      <alignment horizontal="right" wrapText="1"/>
      <protection locked="0"/>
    </xf>
    <xf numFmtId="38" fontId="24" fillId="4" borderId="11" xfId="6" applyNumberFormat="1" applyFont="1" applyFill="1" applyBorder="1" applyAlignment="1" applyProtection="1">
      <alignment horizontal="right" wrapText="1"/>
      <protection locked="0"/>
    </xf>
    <xf numFmtId="0" fontId="23" fillId="4" borderId="19" xfId="7" applyFont="1" applyFill="1" applyBorder="1" applyAlignment="1" applyProtection="1">
      <alignment horizontal="left"/>
      <protection locked="0"/>
    </xf>
    <xf numFmtId="0" fontId="23" fillId="4" borderId="13" xfId="7" applyFont="1" applyFill="1" applyBorder="1" applyAlignment="1" applyProtection="1">
      <alignment horizontal="left"/>
      <protection locked="0"/>
    </xf>
    <xf numFmtId="38" fontId="24" fillId="4" borderId="6" xfId="1" applyNumberFormat="1" applyFont="1" applyFill="1" applyBorder="1" applyAlignment="1" applyProtection="1">
      <alignment horizontal="right" wrapText="1"/>
      <protection locked="0"/>
    </xf>
    <xf numFmtId="38" fontId="24" fillId="4" borderId="11" xfId="1" applyNumberFormat="1" applyFont="1" applyFill="1" applyBorder="1" applyAlignment="1" applyProtection="1">
      <alignment horizontal="right" wrapText="1"/>
      <protection locked="0"/>
    </xf>
    <xf numFmtId="0" fontId="14" fillId="2" borderId="36" xfId="0" applyFont="1" applyFill="1" applyBorder="1" applyAlignment="1" applyProtection="1">
      <alignment horizontal="center" vertical="center" wrapText="1"/>
      <protection hidden="1"/>
    </xf>
    <xf numFmtId="0" fontId="14" fillId="2" borderId="37" xfId="0" applyFont="1" applyFill="1" applyBorder="1" applyAlignment="1" applyProtection="1">
      <alignment horizontal="center" vertical="center"/>
      <protection hidden="1"/>
    </xf>
    <xf numFmtId="0" fontId="14" fillId="2" borderId="26" xfId="0" applyFont="1" applyFill="1" applyBorder="1" applyAlignment="1" applyProtection="1">
      <alignment horizontal="center" vertical="center" wrapText="1"/>
      <protection hidden="1"/>
    </xf>
    <xf numFmtId="0" fontId="1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41" xfId="0" applyFont="1" applyFill="1" applyBorder="1" applyAlignment="1" applyProtection="1">
      <alignment horizontal="center" vertical="top" wrapText="1"/>
      <protection hidden="1"/>
    </xf>
    <xf numFmtId="0" fontId="29" fillId="0" borderId="9" xfId="0" applyFont="1" applyBorder="1" applyAlignment="1" applyProtection="1">
      <alignment horizontal="center" vertical="top" wrapText="1"/>
      <protection hidden="1"/>
    </xf>
    <xf numFmtId="166" fontId="24" fillId="0" borderId="10" xfId="1" applyNumberFormat="1" applyFont="1" applyBorder="1" applyAlignment="1" applyProtection="1">
      <alignment vertical="top"/>
      <protection hidden="1"/>
    </xf>
    <xf numFmtId="166" fontId="29" fillId="0" borderId="34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6" xfId="1" applyNumberFormat="1" applyFont="1" applyBorder="1" applyAlignment="1" applyProtection="1">
      <alignment vertical="top"/>
      <protection hidden="1"/>
    </xf>
    <xf numFmtId="166" fontId="29" fillId="0" borderId="18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26" xfId="1" applyNumberFormat="1" applyFont="1" applyBorder="1" applyAlignment="1" applyProtection="1">
      <alignment vertical="top"/>
      <protection hidden="1"/>
    </xf>
    <xf numFmtId="166" fontId="29" fillId="0" borderId="27" xfId="1" applyNumberFormat="1" applyFont="1" applyFill="1" applyBorder="1" applyAlignment="1" applyProtection="1">
      <alignment horizontal="center" vertical="top" wrapText="1"/>
      <protection hidden="1"/>
    </xf>
    <xf numFmtId="0" fontId="14" fillId="2" borderId="45" xfId="0" applyFont="1" applyFill="1" applyBorder="1" applyAlignment="1" applyProtection="1">
      <alignment horizontal="center" vertical="top" wrapText="1"/>
      <protection hidden="1"/>
    </xf>
    <xf numFmtId="0" fontId="22" fillId="0" borderId="47" xfId="0" applyFont="1" applyBorder="1" applyAlignment="1" applyProtection="1">
      <alignment horizontal="center" wrapText="1"/>
      <protection hidden="1"/>
    </xf>
    <xf numFmtId="166" fontId="29" fillId="0" borderId="40" xfId="1" applyNumberFormat="1" applyFont="1" applyBorder="1" applyProtection="1">
      <protection hidden="1"/>
    </xf>
    <xf numFmtId="166" fontId="29" fillId="0" borderId="48" xfId="1" applyNumberFormat="1" applyFont="1" applyBorder="1" applyProtection="1">
      <protection hidden="1"/>
    </xf>
    <xf numFmtId="0" fontId="14" fillId="2" borderId="42" xfId="0" applyFont="1" applyFill="1" applyBorder="1" applyAlignment="1" applyProtection="1">
      <alignment horizontal="center" vertical="top" wrapText="1"/>
      <protection hidden="1"/>
    </xf>
    <xf numFmtId="0" fontId="29" fillId="0" borderId="44" xfId="0" applyFont="1" applyBorder="1" applyAlignment="1" applyProtection="1">
      <alignment horizontal="center" vertical="top" wrapText="1"/>
      <protection hidden="1"/>
    </xf>
    <xf numFmtId="166" fontId="24" fillId="0" borderId="36" xfId="1" applyNumberFormat="1" applyFont="1" applyBorder="1" applyAlignment="1" applyProtection="1">
      <protection hidden="1"/>
    </xf>
    <xf numFmtId="166" fontId="24" fillId="0" borderId="36" xfId="1" applyNumberFormat="1" applyFont="1" applyBorder="1" applyAlignment="1" applyProtection="1">
      <alignment vertical="top"/>
      <protection hidden="1"/>
    </xf>
    <xf numFmtId="166" fontId="29" fillId="0" borderId="37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26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1" xfId="1" applyNumberFormat="1" applyFont="1" applyBorder="1" applyAlignment="1" applyProtection="1">
      <alignment vertical="top"/>
      <protection hidden="1"/>
    </xf>
    <xf numFmtId="166" fontId="29" fillId="0" borderId="29" xfId="1" applyNumberFormat="1" applyFont="1" applyFill="1" applyBorder="1" applyAlignment="1" applyProtection="1">
      <alignment horizontal="center" vertical="top" wrapText="1"/>
      <protection hidden="1"/>
    </xf>
    <xf numFmtId="166" fontId="11" fillId="2" borderId="50" xfId="1" applyNumberFormat="1" applyFont="1" applyFill="1" applyBorder="1" applyProtection="1">
      <protection hidden="1"/>
    </xf>
    <xf numFmtId="166" fontId="11" fillId="2" borderId="51" xfId="1" applyNumberFormat="1" applyFont="1" applyFill="1" applyBorder="1" applyProtection="1">
      <protection hidden="1"/>
    </xf>
    <xf numFmtId="166" fontId="10" fillId="0" borderId="0" xfId="1" applyNumberFormat="1" applyFont="1" applyBorder="1" applyProtection="1">
      <protection hidden="1"/>
    </xf>
    <xf numFmtId="0" fontId="10" fillId="0" borderId="0" xfId="3" applyFont="1" applyBorder="1" applyProtection="1">
      <protection hidden="1"/>
    </xf>
    <xf numFmtId="166" fontId="10" fillId="0" borderId="0" xfId="0" applyNumberFormat="1" applyFont="1" applyBorder="1" applyProtection="1">
      <protection hidden="1"/>
    </xf>
    <xf numFmtId="0" fontId="10" fillId="0" borderId="0" xfId="0" applyNumberFormat="1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8" fillId="0" borderId="0" xfId="0" applyNumberFormat="1" applyFont="1" applyFill="1" applyBorder="1" applyProtection="1">
      <protection hidden="1"/>
    </xf>
    <xf numFmtId="0" fontId="10" fillId="0" borderId="0" xfId="0" applyNumberFormat="1" applyFont="1" applyFill="1" applyBorder="1" applyProtection="1">
      <protection hidden="1"/>
    </xf>
    <xf numFmtId="0" fontId="10" fillId="0" borderId="0" xfId="0" applyNumberFormat="1" applyFont="1" applyProtection="1">
      <protection hidden="1"/>
    </xf>
    <xf numFmtId="0" fontId="38" fillId="0" borderId="0" xfId="0" applyFont="1" applyFill="1" applyBorder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38" fontId="10" fillId="2" borderId="0" xfId="0" applyNumberFormat="1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0" fontId="24" fillId="0" borderId="4" xfId="0" applyNumberFormat="1" applyFont="1" applyBorder="1" applyAlignment="1" applyProtection="1">
      <alignment horizontal="center" wrapText="1"/>
      <protection hidden="1"/>
    </xf>
    <xf numFmtId="0" fontId="24" fillId="0" borderId="21" xfId="0" applyNumberFormat="1" applyFont="1" applyBorder="1" applyAlignment="1" applyProtection="1">
      <alignment horizontal="center" wrapText="1"/>
      <protection hidden="1"/>
    </xf>
    <xf numFmtId="0" fontId="24" fillId="0" borderId="41" xfId="0" applyFont="1" applyBorder="1" applyAlignment="1" applyProtection="1">
      <alignment vertical="top" wrapText="1"/>
      <protection hidden="1"/>
    </xf>
    <xf numFmtId="3" fontId="24" fillId="0" borderId="4" xfId="9" applyNumberFormat="1" applyFont="1" applyBorder="1" applyAlignment="1" applyProtection="1">
      <alignment wrapText="1"/>
      <protection hidden="1"/>
    </xf>
    <xf numFmtId="3" fontId="29" fillId="0" borderId="4" xfId="2" applyNumberFormat="1" applyFont="1" applyBorder="1" applyAlignment="1" applyProtection="1">
      <alignment wrapText="1"/>
      <protection hidden="1"/>
    </xf>
    <xf numFmtId="9" fontId="29" fillId="0" borderId="21" xfId="2" applyNumberFormat="1" applyFont="1" applyBorder="1" applyAlignment="1" applyProtection="1">
      <alignment horizontal="center" wrapText="1"/>
      <protection hidden="1"/>
    </xf>
    <xf numFmtId="0" fontId="27" fillId="0" borderId="0" xfId="4" applyFont="1" applyFill="1" applyProtection="1">
      <protection hidden="1"/>
    </xf>
    <xf numFmtId="0" fontId="27" fillId="0" borderId="0" xfId="4" applyFont="1" applyProtection="1">
      <protection hidden="1"/>
    </xf>
    <xf numFmtId="3" fontId="24" fillId="0" borderId="4" xfId="2" applyNumberFormat="1" applyFont="1" applyBorder="1" applyAlignment="1" applyProtection="1">
      <alignment wrapText="1"/>
      <protection hidden="1"/>
    </xf>
    <xf numFmtId="0" fontId="14" fillId="2" borderId="0" xfId="0" applyFont="1" applyFill="1" applyBorder="1" applyProtection="1">
      <protection hidden="1"/>
    </xf>
    <xf numFmtId="3" fontId="29" fillId="2" borderId="6" xfId="2" applyNumberFormat="1" applyFont="1" applyFill="1" applyBorder="1" applyAlignment="1" applyProtection="1">
      <alignment wrapText="1"/>
      <protection hidden="1"/>
    </xf>
    <xf numFmtId="9" fontId="29" fillId="2" borderId="18" xfId="2" applyNumberFormat="1" applyFont="1" applyFill="1" applyBorder="1" applyAlignment="1" applyProtection="1">
      <alignment horizontal="center" wrapText="1"/>
      <protection hidden="1"/>
    </xf>
    <xf numFmtId="0" fontId="27" fillId="0" borderId="0" xfId="0" applyNumberFormat="1" applyFont="1" applyFill="1" applyProtection="1">
      <protection hidden="1"/>
    </xf>
    <xf numFmtId="0" fontId="27" fillId="0" borderId="0" xfId="0" applyNumberFormat="1" applyFont="1" applyProtection="1">
      <protection hidden="1"/>
    </xf>
    <xf numFmtId="3" fontId="24" fillId="0" borderId="1" xfId="0" applyNumberFormat="1" applyFont="1" applyBorder="1" applyAlignment="1" applyProtection="1">
      <alignment wrapText="1"/>
      <protection hidden="1"/>
    </xf>
    <xf numFmtId="3" fontId="29" fillId="0" borderId="1" xfId="0" applyNumberFormat="1" applyFont="1" applyBorder="1" applyAlignment="1" applyProtection="1">
      <alignment wrapText="1"/>
      <protection hidden="1"/>
    </xf>
    <xf numFmtId="9" fontId="29" fillId="0" borderId="29" xfId="0" applyNumberFormat="1" applyFont="1" applyBorder="1" applyAlignment="1" applyProtection="1">
      <alignment horizontal="center" wrapText="1"/>
      <protection hidden="1"/>
    </xf>
    <xf numFmtId="0" fontId="24" fillId="0" borderId="41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3" fontId="24" fillId="0" borderId="4" xfId="0" applyNumberFormat="1" applyFont="1" applyBorder="1" applyAlignment="1" applyProtection="1">
      <protection hidden="1"/>
    </xf>
    <xf numFmtId="3" fontId="29" fillId="0" borderId="4" xfId="2" applyNumberFormat="1" applyFont="1" applyBorder="1" applyAlignment="1" applyProtection="1">
      <protection hidden="1"/>
    </xf>
    <xf numFmtId="9" fontId="29" fillId="0" borderId="21" xfId="2" applyNumberFormat="1" applyFont="1" applyBorder="1" applyAlignment="1" applyProtection="1">
      <alignment horizontal="center"/>
      <protection hidden="1"/>
    </xf>
    <xf numFmtId="3" fontId="29" fillId="0" borderId="6" xfId="2" applyNumberFormat="1" applyFont="1" applyBorder="1" applyAlignment="1" applyProtection="1">
      <alignment wrapText="1"/>
      <protection hidden="1"/>
    </xf>
    <xf numFmtId="9" fontId="29" fillId="0" borderId="18" xfId="2" applyNumberFormat="1" applyFont="1" applyBorder="1" applyAlignment="1" applyProtection="1">
      <alignment horizontal="center" wrapText="1"/>
      <protection hidden="1"/>
    </xf>
    <xf numFmtId="0" fontId="29" fillId="0" borderId="41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41" xfId="0" applyFont="1" applyBorder="1" applyAlignment="1" applyProtection="1">
      <alignment horizontal="left" vertical="top" wrapText="1"/>
      <protection hidden="1"/>
    </xf>
    <xf numFmtId="3" fontId="14" fillId="2" borderId="6" xfId="2" applyNumberFormat="1" applyFont="1" applyFill="1" applyBorder="1" applyAlignment="1" applyProtection="1">
      <alignment wrapText="1"/>
      <protection hidden="1"/>
    </xf>
    <xf numFmtId="9" fontId="14" fillId="2" borderId="18" xfId="2" applyNumberFormat="1" applyFont="1" applyFill="1" applyBorder="1" applyAlignment="1" applyProtection="1">
      <alignment horizontal="center" wrapText="1"/>
      <protection hidden="1"/>
    </xf>
    <xf numFmtId="0" fontId="29" fillId="0" borderId="41" xfId="0" applyFont="1" applyBorder="1" applyAlignment="1" applyProtection="1">
      <alignment vertical="top"/>
      <protection hidden="1"/>
    </xf>
    <xf numFmtId="0" fontId="29" fillId="0" borderId="9" xfId="0" applyFont="1" applyBorder="1" applyAlignment="1" applyProtection="1">
      <alignment vertical="top"/>
      <protection hidden="1"/>
    </xf>
    <xf numFmtId="0" fontId="24" fillId="0" borderId="1" xfId="0" applyFont="1" applyBorder="1" applyAlignment="1" applyProtection="1">
      <alignment horizontal="center" wrapText="1"/>
      <protection hidden="1"/>
    </xf>
    <xf numFmtId="0" fontId="29" fillId="0" borderId="1" xfId="0" applyNumberFormat="1" applyFont="1" applyBorder="1" applyAlignment="1" applyProtection="1">
      <alignment horizontal="center" wrapText="1"/>
      <protection hidden="1"/>
    </xf>
    <xf numFmtId="0" fontId="29" fillId="0" borderId="29" xfId="0" applyNumberFormat="1" applyFont="1" applyBorder="1" applyAlignment="1" applyProtection="1">
      <alignment horizontal="center" wrapText="1"/>
      <protection hidden="1"/>
    </xf>
    <xf numFmtId="165" fontId="24" fillId="0" borderId="4" xfId="0" applyNumberFormat="1" applyFont="1" applyBorder="1" applyAlignment="1" applyProtection="1">
      <alignment horizontal="center"/>
      <protection hidden="1"/>
    </xf>
    <xf numFmtId="165" fontId="29" fillId="0" borderId="4" xfId="2" applyFont="1" applyBorder="1" applyAlignment="1" applyProtection="1">
      <alignment horizontal="center"/>
      <protection hidden="1"/>
    </xf>
    <xf numFmtId="0" fontId="29" fillId="0" borderId="21" xfId="2" applyNumberFormat="1" applyFont="1" applyBorder="1" applyAlignment="1" applyProtection="1">
      <alignment horizontal="center"/>
      <protection hidden="1"/>
    </xf>
    <xf numFmtId="0" fontId="29" fillId="2" borderId="45" xfId="0" applyFont="1" applyFill="1" applyBorder="1" applyAlignment="1" applyProtection="1">
      <alignment vertical="top" wrapText="1"/>
      <protection hidden="1"/>
    </xf>
    <xf numFmtId="0" fontId="14" fillId="2" borderId="46" xfId="0" applyFont="1" applyFill="1" applyBorder="1" applyProtection="1">
      <protection hidden="1"/>
    </xf>
    <xf numFmtId="165" fontId="14" fillId="2" borderId="26" xfId="2" applyFont="1" applyFill="1" applyBorder="1" applyAlignment="1" applyProtection="1">
      <alignment horizontal="center"/>
      <protection hidden="1"/>
    </xf>
    <xf numFmtId="0" fontId="29" fillId="0" borderId="55" xfId="6" applyNumberFormat="1" applyFont="1" applyBorder="1" applyAlignment="1" applyProtection="1">
      <alignment horizontal="center"/>
      <protection hidden="1"/>
    </xf>
    <xf numFmtId="0" fontId="28" fillId="0" borderId="56" xfId="0" applyFont="1" applyFill="1" applyBorder="1" applyAlignment="1" applyProtection="1">
      <alignment vertical="top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10" fillId="0" borderId="41" xfId="0" applyFont="1" applyBorder="1" applyProtection="1">
      <protection hidden="1"/>
    </xf>
    <xf numFmtId="0" fontId="10" fillId="0" borderId="9" xfId="0" applyFont="1" applyBorder="1" applyProtection="1">
      <protection hidden="1"/>
    </xf>
    <xf numFmtId="3" fontId="24" fillId="0" borderId="4" xfId="0" applyNumberFormat="1" applyFont="1" applyBorder="1" applyAlignment="1" applyProtection="1">
      <alignment wrapText="1"/>
      <protection hidden="1"/>
    </xf>
    <xf numFmtId="0" fontId="29" fillId="0" borderId="41" xfId="0" applyFont="1" applyBorder="1" applyProtection="1">
      <protection hidden="1"/>
    </xf>
    <xf numFmtId="3" fontId="14" fillId="2" borderId="26" xfId="2" applyNumberFormat="1" applyFont="1" applyFill="1" applyBorder="1" applyAlignment="1" applyProtection="1">
      <protection hidden="1"/>
    </xf>
    <xf numFmtId="9" fontId="14" fillId="2" borderId="27" xfId="2" applyNumberFormat="1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Protection="1">
      <protection hidden="1"/>
    </xf>
    <xf numFmtId="0" fontId="39" fillId="4" borderId="0" xfId="0" applyFont="1" applyFill="1" applyProtection="1">
      <protection hidden="1"/>
    </xf>
    <xf numFmtId="166" fontId="40" fillId="0" borderId="0" xfId="0" applyNumberFormat="1" applyFont="1" applyProtection="1">
      <protection hidden="1"/>
    </xf>
    <xf numFmtId="166" fontId="46" fillId="9" borderId="0" xfId="0" applyNumberFormat="1" applyFont="1" applyFill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Fill="1" applyBorder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42" xfId="0" applyFont="1" applyBorder="1" applyProtection="1">
      <protection hidden="1"/>
    </xf>
    <xf numFmtId="0" fontId="0" fillId="0" borderId="43" xfId="0" applyFont="1" applyBorder="1" applyProtection="1">
      <protection hidden="1"/>
    </xf>
    <xf numFmtId="0" fontId="0" fillId="0" borderId="53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54" xfId="0" applyFont="1" applyBorder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Protection="1"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38" fontId="0" fillId="0" borderId="0" xfId="0" applyNumberFormat="1" applyFont="1" applyProtection="1">
      <protection hidden="1"/>
    </xf>
    <xf numFmtId="38" fontId="42" fillId="0" borderId="0" xfId="0" applyNumberFormat="1" applyFont="1" applyProtection="1">
      <protection hidden="1"/>
    </xf>
    <xf numFmtId="38" fontId="0" fillId="0" borderId="0" xfId="0" applyNumberFormat="1" applyFont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168" fontId="0" fillId="0" borderId="0" xfId="0" applyNumberFormat="1" applyFont="1" applyBorder="1" applyAlignment="1" applyProtection="1">
      <alignment horizontal="center"/>
      <protection hidden="1"/>
    </xf>
    <xf numFmtId="0" fontId="42" fillId="0" borderId="0" xfId="0" applyFont="1" applyBorder="1" applyProtection="1"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38" fontId="42" fillId="0" borderId="0" xfId="0" applyNumberFormat="1" applyFont="1" applyAlignment="1" applyProtection="1">
      <alignment horizontal="center"/>
      <protection hidden="1"/>
    </xf>
    <xf numFmtId="0" fontId="42" fillId="0" borderId="41" xfId="0" applyFont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70" fontId="0" fillId="0" borderId="0" xfId="0" applyNumberFormat="1" applyFont="1" applyBorder="1" applyProtection="1">
      <protection hidden="1"/>
    </xf>
    <xf numFmtId="170" fontId="42" fillId="0" borderId="0" xfId="0" applyNumberFormat="1" applyFont="1" applyBorder="1" applyProtection="1">
      <protection hidden="1"/>
    </xf>
    <xf numFmtId="0" fontId="0" fillId="0" borderId="41" xfId="0" applyFont="1" applyBorder="1" applyAlignment="1" applyProtection="1">
      <protection hidden="1"/>
    </xf>
    <xf numFmtId="0" fontId="42" fillId="0" borderId="54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43" fillId="0" borderId="0" xfId="0" applyFont="1" applyBorder="1" applyProtection="1">
      <protection hidden="1"/>
    </xf>
    <xf numFmtId="0" fontId="42" fillId="0" borderId="41" xfId="0" applyFont="1" applyBorder="1" applyProtection="1">
      <protection hidden="1"/>
    </xf>
    <xf numFmtId="0" fontId="14" fillId="0" borderId="0" xfId="0" applyFont="1" applyProtection="1">
      <protection hidden="1"/>
    </xf>
    <xf numFmtId="38" fontId="10" fillId="0" borderId="0" xfId="0" applyNumberFormat="1" applyFont="1" applyProtection="1">
      <protection hidden="1"/>
    </xf>
    <xf numFmtId="0" fontId="42" fillId="0" borderId="0" xfId="0" applyFont="1" applyFill="1" applyBorder="1" applyProtection="1">
      <protection hidden="1"/>
    </xf>
    <xf numFmtId="0" fontId="0" fillId="0" borderId="45" xfId="0" applyFont="1" applyBorder="1" applyProtection="1">
      <protection hidden="1"/>
    </xf>
    <xf numFmtId="0" fontId="0" fillId="0" borderId="46" xfId="0" applyFont="1" applyBorder="1" applyProtection="1">
      <protection hidden="1"/>
    </xf>
    <xf numFmtId="0" fontId="45" fillId="0" borderId="46" xfId="0" applyFont="1" applyBorder="1" applyAlignment="1" applyProtection="1">
      <alignment horizontal="center" vertical="center" wrapText="1"/>
      <protection hidden="1"/>
    </xf>
    <xf numFmtId="0" fontId="42" fillId="0" borderId="46" xfId="0" applyFont="1" applyFill="1" applyBorder="1" applyProtection="1">
      <protection hidden="1"/>
    </xf>
    <xf numFmtId="0" fontId="0" fillId="0" borderId="55" xfId="0" applyFont="1" applyBorder="1" applyProtection="1">
      <protection hidden="1"/>
    </xf>
    <xf numFmtId="168" fontId="0" fillId="0" borderId="46" xfId="0" applyNumberFormat="1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10" fillId="0" borderId="0" xfId="0" applyFont="1"/>
    <xf numFmtId="0" fontId="14" fillId="0" borderId="0" xfId="0" applyFont="1"/>
    <xf numFmtId="0" fontId="14" fillId="3" borderId="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/>
    <xf numFmtId="0" fontId="14" fillId="3" borderId="52" xfId="0" applyFont="1" applyFill="1" applyBorder="1"/>
    <xf numFmtId="6" fontId="10" fillId="0" borderId="26" xfId="0" applyNumberFormat="1" applyFont="1" applyBorder="1"/>
    <xf numFmtId="6" fontId="10" fillId="3" borderId="26" xfId="0" applyNumberFormat="1" applyFont="1" applyFill="1" applyBorder="1"/>
    <xf numFmtId="6" fontId="10" fillId="0" borderId="6" xfId="0" applyNumberFormat="1" applyFont="1" applyBorder="1"/>
    <xf numFmtId="6" fontId="10" fillId="3" borderId="6" xfId="0" applyNumberFormat="1" applyFont="1" applyFill="1" applyBorder="1"/>
    <xf numFmtId="170" fontId="10" fillId="0" borderId="50" xfId="0" applyNumberFormat="1" applyFont="1" applyBorder="1"/>
    <xf numFmtId="170" fontId="10" fillId="3" borderId="50" xfId="0" applyNumberFormat="1" applyFont="1" applyFill="1" applyBorder="1"/>
    <xf numFmtId="6" fontId="14" fillId="0" borderId="18" xfId="0" applyNumberFormat="1" applyFont="1" applyBorder="1"/>
    <xf numFmtId="6" fontId="14" fillId="0" borderId="27" xfId="0" applyNumberFormat="1" applyFont="1" applyBorder="1"/>
    <xf numFmtId="0" fontId="14" fillId="3" borderId="28" xfId="0" applyFont="1" applyFill="1" applyBorder="1"/>
    <xf numFmtId="6" fontId="10" fillId="0" borderId="1" xfId="0" applyNumberFormat="1" applyFont="1" applyBorder="1"/>
    <xf numFmtId="6" fontId="10" fillId="3" borderId="1" xfId="0" applyNumberFormat="1" applyFont="1" applyFill="1" applyBorder="1"/>
    <xf numFmtId="6" fontId="14" fillId="0" borderId="29" xfId="0" applyNumberFormat="1" applyFont="1" applyBorder="1"/>
    <xf numFmtId="6" fontId="14" fillId="0" borderId="50" xfId="0" applyNumberFormat="1" applyFont="1" applyBorder="1"/>
    <xf numFmtId="6" fontId="14" fillId="3" borderId="50" xfId="0" applyNumberFormat="1" applyFont="1" applyFill="1" applyBorder="1"/>
    <xf numFmtId="6" fontId="14" fillId="0" borderId="51" xfId="0" applyNumberFormat="1" applyFont="1" applyBorder="1"/>
    <xf numFmtId="0" fontId="42" fillId="10" borderId="0" xfId="0" applyFont="1" applyFill="1" applyBorder="1" applyAlignment="1" applyProtection="1">
      <alignment horizontal="center"/>
      <protection hidden="1"/>
    </xf>
    <xf numFmtId="0" fontId="42" fillId="10" borderId="0" xfId="0" applyFont="1" applyFill="1" applyBorder="1" applyProtection="1">
      <protection hidden="1"/>
    </xf>
    <xf numFmtId="0" fontId="42" fillId="10" borderId="0" xfId="0" applyFont="1" applyFill="1" applyAlignment="1" applyProtection="1">
      <alignment horizontal="center"/>
      <protection hidden="1"/>
    </xf>
    <xf numFmtId="0" fontId="0" fillId="10" borderId="0" xfId="0" applyFont="1" applyFill="1" applyProtection="1">
      <protection hidden="1"/>
    </xf>
    <xf numFmtId="170" fontId="14" fillId="0" borderId="51" xfId="0" applyNumberFormat="1" applyFont="1" applyBorder="1"/>
    <xf numFmtId="0" fontId="42" fillId="0" borderId="54" xfId="0" applyFont="1" applyFill="1" applyBorder="1" applyAlignment="1" applyProtection="1">
      <alignment horizontal="center"/>
      <protection hidden="1"/>
    </xf>
    <xf numFmtId="0" fontId="42" fillId="0" borderId="54" xfId="0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41" fillId="5" borderId="52" xfId="0" applyFont="1" applyFill="1" applyBorder="1" applyAlignment="1" applyProtection="1">
      <alignment horizontal="center" vertical="center" wrapText="1"/>
      <protection hidden="1"/>
    </xf>
    <xf numFmtId="0" fontId="41" fillId="5" borderId="51" xfId="0" applyFont="1" applyFill="1" applyBorder="1" applyAlignment="1" applyProtection="1">
      <alignment horizontal="center" wrapText="1"/>
      <protection hidden="1"/>
    </xf>
    <xf numFmtId="2" fontId="48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69" xfId="0" applyFont="1" applyBorder="1" applyAlignment="1" applyProtection="1">
      <alignment horizontal="left" wrapText="1"/>
      <protection hidden="1"/>
    </xf>
    <xf numFmtId="0" fontId="10" fillId="0" borderId="40" xfId="0" applyFont="1" applyBorder="1" applyAlignment="1" applyProtection="1">
      <alignment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2" fillId="11" borderId="33" xfId="0" applyFont="1" applyFill="1" applyBorder="1" applyAlignment="1" applyProtection="1">
      <alignment vertical="center" wrapText="1"/>
      <protection hidden="1"/>
    </xf>
    <xf numFmtId="0" fontId="12" fillId="11" borderId="17" xfId="0" applyFont="1" applyFill="1" applyBorder="1" applyAlignment="1" applyProtection="1">
      <alignment vertical="center" wrapText="1"/>
      <protection hidden="1"/>
    </xf>
    <xf numFmtId="0" fontId="12" fillId="11" borderId="38" xfId="0" applyFont="1" applyFill="1" applyBorder="1" applyAlignment="1" applyProtection="1">
      <alignment vertical="center" wrapText="1"/>
      <protection hidden="1"/>
    </xf>
    <xf numFmtId="0" fontId="13" fillId="6" borderId="34" xfId="0" applyFont="1" applyFill="1" applyBorder="1" applyAlignment="1" applyProtection="1">
      <alignment horizontal="center" vertical="center"/>
      <protection hidden="1"/>
    </xf>
    <xf numFmtId="0" fontId="13" fillId="6" borderId="18" xfId="0" applyFont="1" applyFill="1" applyBorder="1" applyAlignment="1" applyProtection="1">
      <alignment horizontal="center" vertical="center"/>
      <protection hidden="1"/>
    </xf>
    <xf numFmtId="0" fontId="48" fillId="12" borderId="18" xfId="0" applyFont="1" applyFill="1" applyBorder="1" applyAlignment="1" applyProtection="1">
      <alignment horizontal="center" vertical="center" wrapText="1"/>
      <protection hidden="1"/>
    </xf>
    <xf numFmtId="0" fontId="48" fillId="12" borderId="27" xfId="0" applyFont="1" applyFill="1" applyBorder="1" applyAlignment="1" applyProtection="1">
      <alignment horizontal="center" vertical="center" wrapText="1"/>
      <protection hidden="1"/>
    </xf>
    <xf numFmtId="3" fontId="27" fillId="0" borderId="0" xfId="0" applyNumberFormat="1" applyFo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6" borderId="23" xfId="0" applyFont="1" applyFill="1" applyBorder="1" applyAlignment="1" applyProtection="1">
      <alignment horizontal="left"/>
      <protection locked="0"/>
    </xf>
    <xf numFmtId="0" fontId="10" fillId="6" borderId="73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54" xfId="0" applyFont="1" applyFill="1" applyBorder="1" applyAlignment="1" applyProtection="1">
      <alignment horizontal="center"/>
      <protection hidden="1"/>
    </xf>
    <xf numFmtId="0" fontId="14" fillId="0" borderId="58" xfId="0" applyFont="1" applyBorder="1" applyAlignment="1" applyProtection="1">
      <alignment horizontal="left" vertical="center" wrapText="1"/>
      <protection hidden="1"/>
    </xf>
    <xf numFmtId="0" fontId="14" fillId="0" borderId="65" xfId="0" applyFont="1" applyBorder="1" applyAlignment="1" applyProtection="1">
      <alignment horizontal="left" vertical="center" wrapText="1"/>
      <protection hidden="1"/>
    </xf>
    <xf numFmtId="0" fontId="15" fillId="6" borderId="29" xfId="0" applyFont="1" applyFill="1" applyBorder="1" applyAlignment="1" applyProtection="1">
      <alignment horizontal="left" vertical="center" wrapText="1"/>
      <protection hidden="1"/>
    </xf>
    <xf numFmtId="0" fontId="15" fillId="6" borderId="34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16" fillId="5" borderId="42" xfId="0" applyFont="1" applyFill="1" applyBorder="1" applyAlignment="1" applyProtection="1">
      <alignment horizontal="center"/>
      <protection hidden="1"/>
    </xf>
    <xf numFmtId="0" fontId="16" fillId="5" borderId="43" xfId="0" applyFont="1" applyFill="1" applyBorder="1" applyAlignment="1" applyProtection="1">
      <alignment horizontal="center"/>
      <protection hidden="1"/>
    </xf>
    <xf numFmtId="0" fontId="16" fillId="5" borderId="53" xfId="0" applyFont="1" applyFill="1" applyBorder="1" applyAlignment="1" applyProtection="1">
      <alignment horizontal="center"/>
      <protection hidden="1"/>
    </xf>
    <xf numFmtId="0" fontId="10" fillId="6" borderId="43" xfId="0" applyFont="1" applyFill="1" applyBorder="1" applyAlignment="1" applyProtection="1">
      <alignment horizontal="left" vertical="center"/>
      <protection locked="0"/>
    </xf>
    <xf numFmtId="0" fontId="10" fillId="6" borderId="53" xfId="0" applyFont="1" applyFill="1" applyBorder="1" applyAlignment="1" applyProtection="1">
      <alignment horizontal="left" vertical="center"/>
      <protection locked="0"/>
    </xf>
    <xf numFmtId="0" fontId="10" fillId="6" borderId="67" xfId="0" applyFont="1" applyFill="1" applyBorder="1" applyAlignment="1" applyProtection="1">
      <alignment horizontal="left" vertical="center"/>
      <protection locked="0"/>
    </xf>
    <xf numFmtId="0" fontId="10" fillId="6" borderId="72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center"/>
      <protection hidden="1"/>
    </xf>
    <xf numFmtId="0" fontId="16" fillId="5" borderId="31" xfId="0" applyFont="1" applyFill="1" applyBorder="1" applyAlignment="1" applyProtection="1">
      <alignment horizontal="center"/>
      <protection hidden="1"/>
    </xf>
    <xf numFmtId="0" fontId="16" fillId="5" borderId="32" xfId="0" applyFont="1" applyFill="1" applyBorder="1" applyAlignment="1" applyProtection="1">
      <alignment horizontal="center"/>
      <protection hidden="1"/>
    </xf>
    <xf numFmtId="0" fontId="10" fillId="6" borderId="3" xfId="0" applyFont="1" applyFill="1" applyBorder="1" applyAlignment="1" applyProtection="1">
      <alignment horizontal="left"/>
      <protection locked="0"/>
    </xf>
    <xf numFmtId="0" fontId="10" fillId="6" borderId="12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hidden="1"/>
    </xf>
    <xf numFmtId="0" fontId="17" fillId="5" borderId="54" xfId="0" applyFont="1" applyFill="1" applyBorder="1" applyAlignment="1" applyProtection="1">
      <alignment horizontal="left"/>
      <protection hidden="1"/>
    </xf>
    <xf numFmtId="0" fontId="19" fillId="5" borderId="52" xfId="0" applyFont="1" applyFill="1" applyBorder="1" applyAlignment="1" applyProtection="1">
      <alignment horizontal="center"/>
      <protection hidden="1"/>
    </xf>
    <xf numFmtId="0" fontId="19" fillId="5" borderId="51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 vertical="center" wrapText="1"/>
      <protection hidden="1"/>
    </xf>
    <xf numFmtId="0" fontId="13" fillId="2" borderId="59" xfId="0" applyFont="1" applyFill="1" applyBorder="1" applyAlignment="1" applyProtection="1">
      <alignment horizontal="center" vertical="center" wrapText="1"/>
      <protection hidden="1"/>
    </xf>
    <xf numFmtId="0" fontId="13" fillId="2" borderId="60" xfId="0" applyFont="1" applyFill="1" applyBorder="1" applyAlignment="1" applyProtection="1">
      <alignment horizontal="center" vertical="center" wrapText="1"/>
      <protection hidden="1"/>
    </xf>
    <xf numFmtId="6" fontId="12" fillId="2" borderId="68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20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69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70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4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40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71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21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48" xfId="1" applyNumberFormat="1" applyFont="1" applyFill="1" applyBorder="1" applyAlignment="1" applyProtection="1">
      <alignment horizontal="right" vertical="center" wrapText="1"/>
      <protection hidden="1"/>
    </xf>
    <xf numFmtId="0" fontId="14" fillId="4" borderId="66" xfId="0" applyFont="1" applyFill="1" applyBorder="1" applyAlignment="1" applyProtection="1">
      <alignment horizontal="left" vertical="center" wrapText="1"/>
      <protection hidden="1"/>
    </xf>
    <xf numFmtId="0" fontId="19" fillId="5" borderId="58" xfId="0" applyFont="1" applyFill="1" applyBorder="1" applyAlignment="1" applyProtection="1">
      <alignment horizontal="center" vertical="center" wrapText="1"/>
      <protection hidden="1"/>
    </xf>
    <xf numFmtId="0" fontId="19" fillId="5" borderId="59" xfId="0" applyFont="1" applyFill="1" applyBorder="1" applyAlignment="1" applyProtection="1">
      <alignment horizontal="center" vertical="center" wrapText="1"/>
      <protection hidden="1"/>
    </xf>
    <xf numFmtId="0" fontId="19" fillId="5" borderId="60" xfId="0" applyFont="1" applyFill="1" applyBorder="1" applyAlignment="1" applyProtection="1">
      <alignment horizontal="center" vertical="center" wrapText="1"/>
      <protection hidden="1"/>
    </xf>
    <xf numFmtId="166" fontId="19" fillId="5" borderId="30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31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32" xfId="1" applyNumberFormat="1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Border="1" applyAlignment="1" applyProtection="1">
      <alignment horizontal="center" wrapText="1"/>
      <protection hidden="1"/>
    </xf>
    <xf numFmtId="0" fontId="19" fillId="5" borderId="46" xfId="0" applyFont="1" applyFill="1" applyBorder="1" applyAlignment="1" applyProtection="1">
      <alignment horizontal="center"/>
      <protection hidden="1"/>
    </xf>
    <xf numFmtId="0" fontId="30" fillId="5" borderId="0" xfId="0" applyFont="1" applyFill="1" applyBorder="1" applyAlignment="1" applyProtection="1">
      <alignment horizontal="center"/>
      <protection hidden="1"/>
    </xf>
    <xf numFmtId="166" fontId="19" fillId="5" borderId="52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51" xfId="1" applyNumberFormat="1" applyFont="1" applyFill="1" applyBorder="1" applyAlignment="1" applyProtection="1">
      <alignment horizontal="center" vertical="center" wrapText="1"/>
      <protection hidden="1"/>
    </xf>
    <xf numFmtId="0" fontId="19" fillId="5" borderId="62" xfId="0" applyFont="1" applyFill="1" applyBorder="1" applyAlignment="1" applyProtection="1">
      <alignment horizontal="center" vertical="center" wrapText="1"/>
      <protection hidden="1"/>
    </xf>
    <xf numFmtId="0" fontId="19" fillId="5" borderId="63" xfId="0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Alignment="1" applyProtection="1">
      <alignment horizontal="center" wrapText="1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37" fillId="3" borderId="10" xfId="0" applyFont="1" applyFill="1" applyBorder="1" applyAlignment="1" applyProtection="1">
      <alignment horizontal="center" vertical="center" wrapText="1"/>
      <protection hidden="1"/>
    </xf>
    <xf numFmtId="0" fontId="36" fillId="3" borderId="30" xfId="0" applyFont="1" applyFill="1" applyBorder="1" applyAlignment="1" applyProtection="1">
      <alignment horizontal="center" vertical="center" wrapText="1"/>
      <protection hidden="1"/>
    </xf>
    <xf numFmtId="0" fontId="36" fillId="3" borderId="31" xfId="0" applyFont="1" applyFill="1" applyBorder="1" applyAlignment="1" applyProtection="1">
      <alignment horizontal="center" vertical="center" wrapText="1"/>
      <protection hidden="1"/>
    </xf>
    <xf numFmtId="0" fontId="36" fillId="3" borderId="32" xfId="0" applyFont="1" applyFill="1" applyBorder="1" applyAlignment="1" applyProtection="1">
      <alignment horizontal="center" vertical="center" wrapText="1"/>
      <protection hidden="1"/>
    </xf>
    <xf numFmtId="0" fontId="37" fillId="3" borderId="33" xfId="0" applyFont="1" applyFill="1" applyBorder="1" applyAlignment="1" applyProtection="1">
      <alignment horizontal="center" vertical="center" wrapText="1"/>
      <protection hidden="1"/>
    </xf>
    <xf numFmtId="0" fontId="37" fillId="3" borderId="17" xfId="0" applyFont="1" applyFill="1" applyBorder="1" applyAlignment="1" applyProtection="1">
      <alignment horizontal="center" vertical="center" wrapText="1"/>
      <protection hidden="1"/>
    </xf>
    <xf numFmtId="0" fontId="37" fillId="3" borderId="6" xfId="0" applyFont="1" applyFill="1" applyBorder="1" applyAlignment="1" applyProtection="1">
      <alignment horizontal="center" vertical="center" wrapText="1"/>
      <protection hidden="1"/>
    </xf>
    <xf numFmtId="0" fontId="37" fillId="3" borderId="34" xfId="0" applyFont="1" applyFill="1" applyBorder="1" applyAlignment="1" applyProtection="1">
      <alignment horizontal="center" vertical="center" wrapTex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0" fontId="10" fillId="4" borderId="36" xfId="0" applyFont="1" applyFill="1" applyBorder="1" applyAlignment="1" applyProtection="1">
      <alignment horizontal="left"/>
      <protection hidden="1"/>
    </xf>
    <xf numFmtId="0" fontId="10" fillId="4" borderId="37" xfId="0" applyFont="1" applyFill="1" applyBorder="1" applyAlignment="1" applyProtection="1">
      <alignment horizontal="left"/>
      <protection hidden="1"/>
    </xf>
    <xf numFmtId="0" fontId="14" fillId="2" borderId="22" xfId="0" applyFont="1" applyFill="1" applyBorder="1" applyAlignment="1" applyProtection="1">
      <alignment horizontal="right" wrapText="1"/>
      <protection hidden="1"/>
    </xf>
    <xf numFmtId="0" fontId="14" fillId="2" borderId="23" xfId="0" applyFont="1" applyFill="1" applyBorder="1" applyAlignment="1" applyProtection="1">
      <alignment horizontal="right" wrapText="1"/>
      <protection hidden="1"/>
    </xf>
    <xf numFmtId="0" fontId="14" fillId="2" borderId="24" xfId="0" applyFont="1" applyFill="1" applyBorder="1" applyAlignment="1" applyProtection="1">
      <alignment horizontal="right" wrapText="1"/>
      <protection hidden="1"/>
    </xf>
    <xf numFmtId="0" fontId="30" fillId="5" borderId="14" xfId="0" applyFont="1" applyFill="1" applyBorder="1" applyAlignment="1" applyProtection="1">
      <alignment horizontal="center" vertical="center" wrapText="1"/>
      <protection hidden="1"/>
    </xf>
    <xf numFmtId="0" fontId="30" fillId="5" borderId="15" xfId="0" applyFont="1" applyFill="1" applyBorder="1" applyAlignment="1" applyProtection="1">
      <alignment horizontal="center" vertical="center" wrapText="1"/>
      <protection hidden="1"/>
    </xf>
    <xf numFmtId="0" fontId="30" fillId="5" borderId="16" xfId="0" applyFont="1" applyFill="1" applyBorder="1" applyAlignment="1" applyProtection="1">
      <alignment horizontal="center" vertical="center" wrapText="1"/>
      <protection hidden="1"/>
    </xf>
    <xf numFmtId="0" fontId="14" fillId="2" borderId="30" xfId="0" applyFont="1" applyFill="1" applyBorder="1" applyAlignment="1" applyProtection="1">
      <alignment horizontal="left"/>
      <protection hidden="1"/>
    </xf>
    <xf numFmtId="0" fontId="14" fillId="2" borderId="31" xfId="0" applyFont="1" applyFill="1" applyBorder="1" applyAlignment="1" applyProtection="1">
      <alignment horizontal="left"/>
      <protection hidden="1"/>
    </xf>
    <xf numFmtId="0" fontId="14" fillId="2" borderId="32" xfId="0" applyFont="1" applyFill="1" applyBorder="1" applyAlignment="1" applyProtection="1">
      <alignment horizontal="left"/>
      <protection hidden="1"/>
    </xf>
    <xf numFmtId="0" fontId="15" fillId="4" borderId="17" xfId="0" applyFont="1" applyFill="1" applyBorder="1" applyAlignment="1" applyProtection="1">
      <alignment horizontal="left" vertical="center" wrapText="1"/>
      <protection hidden="1"/>
    </xf>
    <xf numFmtId="0" fontId="15" fillId="4" borderId="6" xfId="0" applyFont="1" applyFill="1" applyBorder="1" applyAlignment="1" applyProtection="1">
      <alignment horizontal="left" vertical="center" wrapText="1"/>
      <protection hidden="1"/>
    </xf>
    <xf numFmtId="0" fontId="15" fillId="4" borderId="18" xfId="0" applyFont="1" applyFill="1" applyBorder="1" applyAlignment="1" applyProtection="1">
      <alignment horizontal="left" vertical="center" wrapText="1"/>
      <protection hidden="1"/>
    </xf>
    <xf numFmtId="0" fontId="15" fillId="4" borderId="38" xfId="0" applyFont="1" applyFill="1" applyBorder="1" applyAlignment="1" applyProtection="1">
      <alignment horizontal="left" vertical="center" wrapText="1"/>
      <protection hidden="1"/>
    </xf>
    <xf numFmtId="0" fontId="15" fillId="4" borderId="26" xfId="0" applyFont="1" applyFill="1" applyBorder="1" applyAlignment="1" applyProtection="1">
      <alignment horizontal="left" vertical="center" wrapText="1"/>
      <protection hidden="1"/>
    </xf>
    <xf numFmtId="0" fontId="15" fillId="4" borderId="27" xfId="0" applyFont="1" applyFill="1" applyBorder="1" applyAlignment="1" applyProtection="1">
      <alignment horizontal="left" vertical="center" wrapText="1"/>
      <protection hidden="1"/>
    </xf>
    <xf numFmtId="0" fontId="30" fillId="5" borderId="19" xfId="0" applyFont="1" applyFill="1" applyBorder="1" applyAlignment="1" applyProtection="1">
      <alignment horizontal="center" vertical="center" wrapText="1"/>
      <protection hidden="1"/>
    </xf>
    <xf numFmtId="0" fontId="30" fillId="5" borderId="3" xfId="0" applyFont="1" applyFill="1" applyBorder="1" applyAlignment="1" applyProtection="1">
      <alignment horizontal="center" vertical="center" wrapText="1"/>
      <protection hidden="1"/>
    </xf>
    <xf numFmtId="0" fontId="30" fillId="5" borderId="12" xfId="0" applyFont="1" applyFill="1" applyBorder="1" applyAlignment="1" applyProtection="1">
      <alignment horizontal="center" vertical="center" wrapText="1"/>
      <protection hidden="1"/>
    </xf>
    <xf numFmtId="0" fontId="41" fillId="5" borderId="68" xfId="0" applyFont="1" applyFill="1" applyBorder="1" applyAlignment="1" applyProtection="1">
      <alignment horizontal="center" vertical="center"/>
      <protection hidden="1"/>
    </xf>
    <xf numFmtId="0" fontId="41" fillId="5" borderId="70" xfId="0" applyFont="1" applyFill="1" applyBorder="1" applyAlignment="1" applyProtection="1">
      <alignment horizontal="center" vertical="center"/>
      <protection hidden="1"/>
    </xf>
    <xf numFmtId="0" fontId="41" fillId="5" borderId="71" xfId="0" applyFont="1" applyFill="1" applyBorder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left" vertical="center" wrapText="1"/>
      <protection hidden="1"/>
    </xf>
    <xf numFmtId="0" fontId="10" fillId="4" borderId="6" xfId="0" applyFont="1" applyFill="1" applyBorder="1" applyAlignment="1" applyProtection="1">
      <alignment horizontal="left" vertical="center" wrapText="1"/>
      <protection hidden="1"/>
    </xf>
    <xf numFmtId="0" fontId="10" fillId="4" borderId="18" xfId="0" applyFont="1" applyFill="1" applyBorder="1" applyAlignment="1" applyProtection="1">
      <alignment horizontal="left" vertical="center" wrapText="1"/>
      <protection hidden="1"/>
    </xf>
    <xf numFmtId="0" fontId="10" fillId="4" borderId="17" xfId="0" applyFont="1" applyFill="1" applyBorder="1" applyAlignment="1" applyProtection="1">
      <alignment horizontal="left"/>
      <protection hidden="1"/>
    </xf>
    <xf numFmtId="0" fontId="10" fillId="4" borderId="6" xfId="0" applyFont="1" applyFill="1" applyBorder="1" applyAlignment="1" applyProtection="1">
      <alignment horizontal="left"/>
      <protection hidden="1"/>
    </xf>
    <xf numFmtId="0" fontId="10" fillId="4" borderId="18" xfId="0" applyFont="1" applyFill="1" applyBorder="1" applyAlignment="1" applyProtection="1">
      <alignment horizontal="left"/>
      <protection hidden="1"/>
    </xf>
    <xf numFmtId="0" fontId="14" fillId="2" borderId="30" xfId="0" applyFont="1" applyFill="1" applyBorder="1" applyAlignment="1" applyProtection="1">
      <alignment horizontal="center"/>
      <protection hidden="1"/>
    </xf>
    <xf numFmtId="0" fontId="14" fillId="2" borderId="49" xfId="0" applyFont="1" applyFill="1" applyBorder="1" applyAlignment="1" applyProtection="1">
      <alignment horizontal="center"/>
      <protection hidden="1"/>
    </xf>
    <xf numFmtId="0" fontId="32" fillId="2" borderId="30" xfId="0" applyFont="1" applyFill="1" applyBorder="1" applyAlignment="1" applyProtection="1">
      <alignment horizontal="center" vertical="center" wrapText="1"/>
      <protection hidden="1"/>
    </xf>
    <xf numFmtId="0" fontId="32" fillId="2" borderId="31" xfId="0" applyFont="1" applyFill="1" applyBorder="1" applyAlignment="1" applyProtection="1">
      <alignment horizontal="center" vertical="center" wrapText="1"/>
      <protection hidden="1"/>
    </xf>
    <xf numFmtId="0" fontId="32" fillId="2" borderId="32" xfId="0" applyFont="1" applyFill="1" applyBorder="1" applyAlignment="1" applyProtection="1">
      <alignment horizontal="center" vertical="center" wrapText="1"/>
      <protection hidden="1"/>
    </xf>
    <xf numFmtId="0" fontId="26" fillId="2" borderId="30" xfId="0" applyFont="1" applyFill="1" applyBorder="1" applyAlignment="1" applyProtection="1">
      <alignment horizontal="center" vertical="top" wrapText="1"/>
      <protection hidden="1"/>
    </xf>
    <xf numFmtId="0" fontId="26" fillId="2" borderId="31" xfId="0" applyFont="1" applyFill="1" applyBorder="1" applyAlignment="1" applyProtection="1">
      <alignment horizontal="center" vertical="top" wrapText="1"/>
      <protection hidden="1"/>
    </xf>
    <xf numFmtId="0" fontId="26" fillId="2" borderId="32" xfId="0" applyFont="1" applyFill="1" applyBorder="1" applyAlignment="1" applyProtection="1">
      <alignment horizontal="center" vertical="top" wrapText="1"/>
      <protection hidden="1"/>
    </xf>
    <xf numFmtId="0" fontId="14" fillId="2" borderId="68" xfId="0" applyFont="1" applyFill="1" applyBorder="1" applyAlignment="1" applyProtection="1">
      <alignment horizontal="center" vertical="center" wrapText="1"/>
      <protection hidden="1"/>
    </xf>
    <xf numFmtId="0" fontId="14" fillId="2" borderId="69" xfId="0" applyFont="1" applyFill="1" applyBorder="1" applyAlignment="1" applyProtection="1">
      <alignment horizontal="center" vertical="center" wrapText="1"/>
      <protection hidden="1"/>
    </xf>
    <xf numFmtId="0" fontId="14" fillId="2" borderId="70" xfId="0" applyFont="1" applyFill="1" applyBorder="1" applyAlignment="1" applyProtection="1">
      <alignment horizontal="center" vertical="center" wrapText="1"/>
      <protection hidden="1"/>
    </xf>
    <xf numFmtId="0" fontId="14" fillId="2" borderId="40" xfId="0" applyFont="1" applyFill="1" applyBorder="1" applyAlignment="1" applyProtection="1">
      <alignment horizontal="center" vertical="center" wrapText="1"/>
      <protection hidden="1"/>
    </xf>
    <xf numFmtId="0" fontId="13" fillId="2" borderId="70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41" fillId="5" borderId="52" xfId="0" applyFont="1" applyFill="1" applyBorder="1" applyAlignment="1" applyProtection="1">
      <alignment horizontal="center" vertical="center"/>
      <protection hidden="1"/>
    </xf>
    <xf numFmtId="0" fontId="41" fillId="5" borderId="50" xfId="0" applyFont="1" applyFill="1" applyBorder="1" applyAlignment="1" applyProtection="1">
      <alignment horizontal="center" vertical="center"/>
      <protection hidden="1"/>
    </xf>
    <xf numFmtId="0" fontId="41" fillId="5" borderId="51" xfId="0" applyFont="1" applyFill="1" applyBorder="1" applyAlignment="1" applyProtection="1">
      <alignment horizontal="center" vertical="center"/>
      <protection hidden="1"/>
    </xf>
    <xf numFmtId="0" fontId="10" fillId="4" borderId="33" xfId="0" applyFont="1" applyFill="1" applyBorder="1" applyAlignment="1" applyProtection="1">
      <alignment horizontal="left"/>
      <protection hidden="1"/>
    </xf>
    <xf numFmtId="0" fontId="10" fillId="4" borderId="10" xfId="0" applyFont="1" applyFill="1" applyBorder="1" applyAlignment="1" applyProtection="1">
      <alignment horizontal="left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0" fontId="31" fillId="5" borderId="42" xfId="0" applyFont="1" applyFill="1" applyBorder="1" applyAlignment="1" applyProtection="1">
      <alignment horizontal="center" vertical="center" wrapText="1"/>
      <protection hidden="1"/>
    </xf>
    <xf numFmtId="0" fontId="31" fillId="5" borderId="43" xfId="0" applyFont="1" applyFill="1" applyBorder="1" applyAlignment="1" applyProtection="1">
      <alignment horizontal="center" vertical="center" wrapText="1"/>
      <protection hidden="1"/>
    </xf>
    <xf numFmtId="0" fontId="31" fillId="5" borderId="53" xfId="0" applyFont="1" applyFill="1" applyBorder="1" applyAlignment="1" applyProtection="1">
      <alignment horizontal="center" vertical="center" wrapText="1"/>
      <protection hidden="1"/>
    </xf>
    <xf numFmtId="0" fontId="23" fillId="4" borderId="14" xfId="7" applyFont="1" applyFill="1" applyBorder="1" applyAlignment="1" applyProtection="1">
      <alignment horizontal="left"/>
      <protection locked="0"/>
    </xf>
    <xf numFmtId="0" fontId="23" fillId="4" borderId="39" xfId="7" applyFont="1" applyFill="1" applyBorder="1" applyAlignment="1" applyProtection="1">
      <alignment horizontal="left"/>
      <protection locked="0"/>
    </xf>
    <xf numFmtId="0" fontId="23" fillId="4" borderId="19" xfId="7" applyFont="1" applyFill="1" applyBorder="1" applyAlignment="1" applyProtection="1">
      <alignment horizontal="left"/>
      <protection locked="0"/>
    </xf>
    <xf numFmtId="0" fontId="23" fillId="4" borderId="13" xfId="7" applyFont="1" applyFill="1" applyBorder="1" applyAlignment="1" applyProtection="1">
      <alignment horizontal="left"/>
      <protection locked="0"/>
    </xf>
    <xf numFmtId="0" fontId="16" fillId="5" borderId="41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6" fillId="5" borderId="54" xfId="0" applyFont="1" applyFill="1" applyBorder="1" applyAlignment="1" applyProtection="1">
      <alignment horizontal="center"/>
      <protection hidden="1"/>
    </xf>
    <xf numFmtId="0" fontId="19" fillId="5" borderId="45" xfId="0" applyFont="1" applyFill="1" applyBorder="1" applyAlignment="1" applyProtection="1">
      <alignment horizontal="center"/>
      <protection hidden="1"/>
    </xf>
    <xf numFmtId="0" fontId="19" fillId="5" borderId="55" xfId="0" applyFont="1" applyFill="1" applyBorder="1" applyAlignment="1" applyProtection="1">
      <alignment horizontal="center"/>
      <protection hidden="1"/>
    </xf>
    <xf numFmtId="0" fontId="26" fillId="2" borderId="35" xfId="0" applyFont="1" applyFill="1" applyBorder="1" applyAlignment="1" applyProtection="1">
      <alignment horizontal="center" vertical="top" wrapText="1"/>
      <protection hidden="1"/>
    </xf>
    <xf numFmtId="0" fontId="26" fillId="2" borderId="36" xfId="0" applyFont="1" applyFill="1" applyBorder="1" applyAlignment="1" applyProtection="1">
      <alignment horizontal="center" vertical="top" wrapText="1"/>
      <protection hidden="1"/>
    </xf>
    <xf numFmtId="0" fontId="26" fillId="2" borderId="57" xfId="0" applyFont="1" applyFill="1" applyBorder="1" applyAlignment="1" applyProtection="1">
      <alignment horizontal="center" vertical="top" wrapText="1"/>
      <protection hidden="1"/>
    </xf>
    <xf numFmtId="0" fontId="26" fillId="2" borderId="37" xfId="0" applyFont="1" applyFill="1" applyBorder="1" applyAlignment="1" applyProtection="1">
      <alignment horizontal="center" vertical="top" wrapText="1"/>
      <protection hidden="1"/>
    </xf>
    <xf numFmtId="0" fontId="14" fillId="2" borderId="38" xfId="0" applyFont="1" applyFill="1" applyBorder="1" applyAlignment="1" applyProtection="1">
      <alignment horizontal="center" vertical="center" wrapText="1"/>
      <protection hidden="1"/>
    </xf>
    <xf numFmtId="0" fontId="14" fillId="2" borderId="26" xfId="0" applyFont="1" applyFill="1" applyBorder="1" applyAlignment="1" applyProtection="1">
      <alignment horizontal="center" vertical="center" wrapText="1"/>
      <protection hidden="1"/>
    </xf>
    <xf numFmtId="0" fontId="32" fillId="2" borderId="69" xfId="0" applyFont="1" applyFill="1" applyBorder="1" applyAlignment="1" applyProtection="1">
      <alignment horizontal="center" vertical="center" wrapText="1"/>
      <protection hidden="1"/>
    </xf>
    <xf numFmtId="0" fontId="32" fillId="2" borderId="40" xfId="0" applyFont="1" applyFill="1" applyBorder="1" applyAlignment="1" applyProtection="1">
      <alignment horizontal="center" vertical="center" wrapText="1"/>
      <protection hidden="1"/>
    </xf>
    <xf numFmtId="0" fontId="32" fillId="2" borderId="61" xfId="0" applyFont="1" applyFill="1" applyBorder="1" applyAlignment="1" applyProtection="1">
      <alignment horizontal="center" vertical="center" wrapText="1"/>
      <protection hidden="1"/>
    </xf>
    <xf numFmtId="0" fontId="32" fillId="2" borderId="48" xfId="0" applyFont="1" applyFill="1" applyBorder="1" applyAlignment="1" applyProtection="1">
      <alignment horizontal="center" vertical="center" wrapText="1"/>
      <protection hidden="1"/>
    </xf>
    <xf numFmtId="0" fontId="11" fillId="2" borderId="42" xfId="0" applyFont="1" applyFill="1" applyBorder="1" applyAlignment="1" applyProtection="1">
      <alignment horizontal="center" vertical="center" wrapText="1"/>
      <protection hidden="1"/>
    </xf>
    <xf numFmtId="0" fontId="11" fillId="2" borderId="44" xfId="0" applyFont="1" applyFill="1" applyBorder="1" applyAlignment="1" applyProtection="1">
      <alignment horizontal="center" vertical="center" wrapText="1"/>
      <protection hidden="1"/>
    </xf>
    <xf numFmtId="0" fontId="11" fillId="2" borderId="45" xfId="0" applyFont="1" applyFill="1" applyBorder="1" applyAlignment="1" applyProtection="1">
      <alignment horizontal="center" vertical="center" wrapText="1"/>
      <protection hidden="1"/>
    </xf>
    <xf numFmtId="0" fontId="11" fillId="2" borderId="47" xfId="0" applyFont="1" applyFill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Alignment="1" applyProtection="1">
      <alignment horizontal="center" vertical="center" wrapText="1"/>
      <protection hidden="1"/>
    </xf>
    <xf numFmtId="0" fontId="11" fillId="2" borderId="30" xfId="0" applyFont="1" applyFill="1" applyBorder="1" applyAlignment="1" applyProtection="1">
      <alignment horizontal="center"/>
      <protection hidden="1"/>
    </xf>
    <xf numFmtId="0" fontId="11" fillId="2" borderId="31" xfId="0" applyFont="1" applyFill="1" applyBorder="1" applyAlignment="1" applyProtection="1">
      <alignment horizontal="center"/>
      <protection hidden="1"/>
    </xf>
    <xf numFmtId="0" fontId="11" fillId="2" borderId="49" xfId="0" applyFont="1" applyFill="1" applyBorder="1" applyAlignment="1" applyProtection="1">
      <alignment horizontal="center"/>
      <protection hidden="1"/>
    </xf>
    <xf numFmtId="0" fontId="14" fillId="2" borderId="42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0" fontId="14" fillId="2" borderId="45" xfId="0" applyFont="1" applyFill="1" applyBorder="1" applyAlignment="1" applyProtection="1">
      <alignment horizontal="center" vertical="center" wrapText="1"/>
      <protection hidden="1"/>
    </xf>
    <xf numFmtId="0" fontId="14" fillId="2" borderId="46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29" fillId="0" borderId="44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47" xfId="0" applyFont="1" applyBorder="1" applyAlignment="1" applyProtection="1">
      <alignment horizontal="center" vertical="center" wrapText="1"/>
      <protection hidden="1"/>
    </xf>
    <xf numFmtId="0" fontId="31" fillId="5" borderId="0" xfId="0" applyFont="1" applyFill="1" applyAlignment="1" applyProtection="1">
      <alignment horizontal="center" vertical="center" wrapText="1"/>
      <protection hidden="1"/>
    </xf>
    <xf numFmtId="0" fontId="30" fillId="5" borderId="0" xfId="0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6" fillId="5" borderId="46" xfId="0" applyFont="1" applyFill="1" applyBorder="1" applyAlignment="1" applyProtection="1">
      <alignment horizontal="center"/>
      <protection hidden="1"/>
    </xf>
    <xf numFmtId="0" fontId="29" fillId="0" borderId="56" xfId="0" applyFont="1" applyBorder="1" applyAlignment="1" applyProtection="1">
      <alignment horizontal="left" vertical="top"/>
      <protection hidden="1"/>
    </xf>
    <xf numFmtId="0" fontId="29" fillId="0" borderId="8" xfId="0" applyFont="1" applyBorder="1" applyAlignment="1" applyProtection="1">
      <alignment horizontal="left" vertical="top"/>
      <protection hidden="1"/>
    </xf>
    <xf numFmtId="0" fontId="29" fillId="0" borderId="41" xfId="0" applyFont="1" applyBorder="1" applyAlignment="1" applyProtection="1">
      <alignment horizontal="left" vertical="top"/>
      <protection hidden="1"/>
    </xf>
    <xf numFmtId="0" fontId="29" fillId="0" borderId="9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2" borderId="64" xfId="0" applyFont="1" applyFill="1" applyBorder="1" applyAlignment="1" applyProtection="1">
      <alignment horizontal="center" vertical="center"/>
      <protection hidden="1"/>
    </xf>
    <xf numFmtId="0" fontId="14" fillId="2" borderId="53" xfId="0" applyFont="1" applyFill="1" applyBorder="1" applyAlignment="1" applyProtection="1">
      <alignment horizontal="center" vertical="center"/>
      <protection hidden="1"/>
    </xf>
    <xf numFmtId="0" fontId="14" fillId="2" borderId="35" xfId="0" applyFont="1" applyFill="1" applyBorder="1" applyAlignment="1" applyProtection="1">
      <alignment horizontal="center" vertical="center" wrapText="1"/>
      <protection hidden="1"/>
    </xf>
    <xf numFmtId="0" fontId="14" fillId="2" borderId="57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 vertical="top" wrapText="1"/>
      <protection hidden="1"/>
    </xf>
    <xf numFmtId="0" fontId="14" fillId="2" borderId="22" xfId="0" applyFont="1" applyFill="1" applyBorder="1" applyAlignment="1" applyProtection="1">
      <alignment horizontal="left" vertical="top" wrapText="1"/>
      <protection hidden="1"/>
    </xf>
    <xf numFmtId="0" fontId="14" fillId="2" borderId="24" xfId="0" applyFont="1" applyFill="1" applyBorder="1" applyAlignment="1" applyProtection="1">
      <alignment horizontal="left" vertical="top" wrapText="1"/>
      <protection hidden="1"/>
    </xf>
    <xf numFmtId="0" fontId="48" fillId="0" borderId="41" xfId="0" applyFont="1" applyFill="1" applyBorder="1" applyAlignment="1" applyProtection="1">
      <alignment horizontal="center" vertical="center" wrapText="1"/>
      <protection hidden="1"/>
    </xf>
    <xf numFmtId="0" fontId="14" fillId="8" borderId="30" xfId="0" applyFont="1" applyFill="1" applyBorder="1" applyAlignment="1" applyProtection="1">
      <alignment horizontal="center" vertical="center"/>
      <protection hidden="1"/>
    </xf>
    <xf numFmtId="0" fontId="14" fillId="8" borderId="31" xfId="0" applyFont="1" applyFill="1" applyBorder="1" applyAlignment="1" applyProtection="1">
      <alignment horizontal="center" vertical="center"/>
      <protection hidden="1"/>
    </xf>
    <xf numFmtId="0" fontId="14" fillId="8" borderId="32" xfId="0" applyFont="1" applyFill="1" applyBorder="1" applyAlignment="1" applyProtection="1">
      <alignment horizontal="center" vertical="center"/>
      <protection hidden="1"/>
    </xf>
    <xf numFmtId="0" fontId="47" fillId="5" borderId="35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5" borderId="37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 wrapText="1"/>
    </xf>
    <xf numFmtId="0" fontId="47" fillId="5" borderId="3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/>
      <protection hidden="1"/>
    </xf>
    <xf numFmtId="0" fontId="42" fillId="0" borderId="30" xfId="0" applyFont="1" applyBorder="1" applyAlignment="1" applyProtection="1">
      <alignment horizontal="center"/>
      <protection hidden="1"/>
    </xf>
    <xf numFmtId="0" fontId="42" fillId="0" borderId="31" xfId="0" applyFont="1" applyBorder="1" applyAlignment="1" applyProtection="1">
      <alignment horizontal="center"/>
      <protection hidden="1"/>
    </xf>
    <xf numFmtId="0" fontId="42" fillId="0" borderId="32" xfId="0" applyFont="1" applyBorder="1" applyAlignment="1" applyProtection="1">
      <alignment horizontal="center"/>
      <protection hidden="1"/>
    </xf>
    <xf numFmtId="0" fontId="44" fillId="8" borderId="58" xfId="0" applyFont="1" applyFill="1" applyBorder="1" applyAlignment="1" applyProtection="1">
      <alignment horizontal="center" wrapText="1"/>
      <protection hidden="1"/>
    </xf>
    <xf numFmtId="0" fontId="44" fillId="8" borderId="59" xfId="0" applyFont="1" applyFill="1" applyBorder="1" applyAlignment="1" applyProtection="1">
      <alignment horizontal="center" wrapText="1"/>
      <protection hidden="1"/>
    </xf>
    <xf numFmtId="0" fontId="44" fillId="8" borderId="60" xfId="0" applyFont="1" applyFill="1" applyBorder="1" applyAlignment="1" applyProtection="1">
      <alignment horizontal="center" wrapText="1"/>
      <protection hidden="1"/>
    </xf>
    <xf numFmtId="0" fontId="44" fillId="8" borderId="42" xfId="0" applyFont="1" applyFill="1" applyBorder="1" applyAlignment="1" applyProtection="1">
      <alignment horizontal="center" vertical="center" wrapText="1"/>
      <protection hidden="1"/>
    </xf>
    <xf numFmtId="0" fontId="44" fillId="8" borderId="43" xfId="0" applyFont="1" applyFill="1" applyBorder="1" applyAlignment="1" applyProtection="1">
      <alignment horizontal="center" vertical="center" wrapText="1"/>
      <protection hidden="1"/>
    </xf>
    <xf numFmtId="0" fontId="44" fillId="8" borderId="53" xfId="0" applyFont="1" applyFill="1" applyBorder="1" applyAlignment="1" applyProtection="1">
      <alignment horizontal="center" vertical="center" wrapText="1"/>
      <protection hidden="1"/>
    </xf>
    <xf numFmtId="0" fontId="44" fillId="8" borderId="41" xfId="0" applyFont="1" applyFill="1" applyBorder="1" applyAlignment="1" applyProtection="1">
      <alignment horizontal="center" vertical="center" wrapText="1"/>
      <protection hidden="1"/>
    </xf>
    <xf numFmtId="0" fontId="44" fillId="8" borderId="0" xfId="0" applyFont="1" applyFill="1" applyBorder="1" applyAlignment="1" applyProtection="1">
      <alignment horizontal="center" vertical="center" wrapText="1"/>
      <protection hidden="1"/>
    </xf>
    <xf numFmtId="0" fontId="44" fillId="8" borderId="54" xfId="0" applyFont="1" applyFill="1" applyBorder="1" applyAlignment="1" applyProtection="1">
      <alignment horizontal="center" vertical="center" wrapText="1"/>
      <protection hidden="1"/>
    </xf>
    <xf numFmtId="0" fontId="45" fillId="0" borderId="58" xfId="0" applyFont="1" applyBorder="1" applyAlignment="1" applyProtection="1">
      <alignment horizontal="center" vertical="center" wrapText="1"/>
      <protection hidden="1"/>
    </xf>
    <xf numFmtId="0" fontId="45" fillId="0" borderId="59" xfId="0" applyFont="1" applyBorder="1" applyAlignment="1" applyProtection="1">
      <alignment horizontal="center" vertical="center" wrapText="1"/>
      <protection hidden="1"/>
    </xf>
    <xf numFmtId="0" fontId="45" fillId="0" borderId="60" xfId="0" applyFont="1" applyBorder="1" applyAlignment="1" applyProtection="1">
      <alignment horizontal="center" vertical="center" wrapText="1"/>
      <protection hidden="1"/>
    </xf>
    <xf numFmtId="0" fontId="42" fillId="8" borderId="42" xfId="0" applyFont="1" applyFill="1" applyBorder="1" applyAlignment="1" applyProtection="1">
      <alignment horizontal="center" vertical="center"/>
      <protection hidden="1"/>
    </xf>
    <xf numFmtId="0" fontId="42" fillId="8" borderId="43" xfId="0" applyFont="1" applyFill="1" applyBorder="1" applyAlignment="1" applyProtection="1">
      <alignment horizontal="center" vertical="center"/>
      <protection hidden="1"/>
    </xf>
    <xf numFmtId="0" fontId="42" fillId="8" borderId="53" xfId="0" applyFont="1" applyFill="1" applyBorder="1" applyAlignment="1" applyProtection="1">
      <alignment horizontal="center" vertical="center"/>
      <protection hidden="1"/>
    </xf>
    <xf numFmtId="0" fontId="42" fillId="8" borderId="45" xfId="0" applyFont="1" applyFill="1" applyBorder="1" applyAlignment="1" applyProtection="1">
      <alignment horizontal="center" vertical="center"/>
      <protection hidden="1"/>
    </xf>
    <xf numFmtId="0" fontId="42" fillId="8" borderId="46" xfId="0" applyFont="1" applyFill="1" applyBorder="1" applyAlignment="1" applyProtection="1">
      <alignment horizontal="center" vertical="center"/>
      <protection hidden="1"/>
    </xf>
    <xf numFmtId="0" fontId="42" fillId="8" borderId="55" xfId="0" applyFont="1" applyFill="1" applyBorder="1" applyAlignment="1" applyProtection="1">
      <alignment horizontal="center" vertical="center"/>
      <protection hidden="1"/>
    </xf>
    <xf numFmtId="0" fontId="45" fillId="0" borderId="30" xfId="0" applyFont="1" applyBorder="1" applyAlignment="1" applyProtection="1">
      <alignment horizontal="center"/>
      <protection hidden="1"/>
    </xf>
    <xf numFmtId="0" fontId="45" fillId="0" borderId="31" xfId="0" applyFont="1" applyBorder="1" applyAlignment="1" applyProtection="1">
      <alignment horizontal="center"/>
      <protection hidden="1"/>
    </xf>
    <xf numFmtId="0" fontId="45" fillId="0" borderId="32" xfId="0" applyFont="1" applyBorder="1" applyAlignment="1" applyProtection="1">
      <alignment horizontal="center"/>
      <protection hidden="1"/>
    </xf>
  </cellXfs>
  <cellStyles count="50">
    <cellStyle name="Comma" xfId="1" builtinId="3"/>
    <cellStyle name="Comma 2" xfId="2" xr:uid="{00000000-0005-0000-0000-000001000000}"/>
    <cellStyle name="Comma 2 2" xfId="6" xr:uid="{00000000-0005-0000-0000-000002000000}"/>
    <cellStyle name="Comma 3" xfId="5" xr:uid="{00000000-0005-0000-0000-000003000000}"/>
    <cellStyle name="Currency" xfId="9" builtin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7" xr:uid="{00000000-0005-0000-0000-00002E000000}"/>
    <cellStyle name="Per cent" xfId="3" builtinId="5"/>
    <cellStyle name="Percent 2" xfId="4" xr:uid="{00000000-0005-0000-0000-000030000000}"/>
    <cellStyle name="Percent 2 2" xfId="8" xr:uid="{00000000-0005-0000-0000-000031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1128"/>
      <color rgb="FFC00C1C"/>
      <color rgb="FF06E17F"/>
      <color rgb="FF66D6E9"/>
      <color rgb="FF360C3A"/>
      <color rgb="FFD9FC17"/>
      <color rgb="FFCCFFCC"/>
      <color rgb="FF245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</xdr:row>
      <xdr:rowOff>1</xdr:rowOff>
    </xdr:from>
    <xdr:to>
      <xdr:col>4</xdr:col>
      <xdr:colOff>2671</xdr:colOff>
      <xdr:row>3</xdr:row>
      <xdr:rowOff>52320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D7F92C-11A4-3540-A9B1-A81B6BA2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3" y="183445"/>
          <a:ext cx="4345224" cy="50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mSilva/Desktop/IMCRC/Corporate%20Governance/Directors%20Info/C:/Users/SamSilva/Desktop/C:/Pipeline%20projects/CAPXX-CSIRO/Financials/CAPXX-CSIRO-AMCRC%20financial%2013-04-11%20c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7-9.8 Stipends and Ope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3"/>
  <sheetViews>
    <sheetView showGridLines="0" showRowColHeaders="0" tabSelected="1" zoomScale="90" zoomScaleNormal="90" workbookViewId="0">
      <selection activeCell="F37" sqref="F37"/>
    </sheetView>
  </sheetViews>
  <sheetFormatPr baseColWidth="10" defaultColWidth="8.6640625" defaultRowHeight="14"/>
  <cols>
    <col min="1" max="1" width="4.83203125" style="33" customWidth="1"/>
    <col min="2" max="2" width="21.83203125" style="33" bestFit="1" customWidth="1"/>
    <col min="3" max="3" width="43.83203125" style="33" bestFit="1" customWidth="1"/>
    <col min="4" max="4" width="67.6640625" style="33" customWidth="1"/>
    <col min="5" max="16384" width="8.6640625" style="33"/>
  </cols>
  <sheetData>
    <row r="2" spans="1:8" ht="18" customHeight="1">
      <c r="B2" s="371" t="s">
        <v>211</v>
      </c>
      <c r="C2" s="371"/>
      <c r="D2" s="34"/>
    </row>
    <row r="3" spans="1:8" ht="18" customHeight="1">
      <c r="B3" s="371" t="s">
        <v>65</v>
      </c>
      <c r="C3" s="371"/>
      <c r="D3" s="34"/>
    </row>
    <row r="4" spans="1:8">
      <c r="A4" s="34"/>
      <c r="B4" s="34"/>
      <c r="C4" s="34"/>
      <c r="D4" s="34"/>
      <c r="E4" s="34"/>
      <c r="F4" s="34"/>
      <c r="G4" s="34"/>
      <c r="H4" s="34"/>
    </row>
    <row r="5" spans="1:8" ht="15" thickBot="1">
      <c r="A5" s="34"/>
      <c r="B5" s="34"/>
      <c r="C5" s="34"/>
      <c r="D5" s="34"/>
      <c r="E5" s="35"/>
      <c r="F5" s="35"/>
      <c r="G5" s="35"/>
      <c r="H5" s="35"/>
    </row>
    <row r="6" spans="1:8" ht="17" thickBot="1">
      <c r="A6" s="34"/>
      <c r="B6" s="379" t="s">
        <v>54</v>
      </c>
      <c r="C6" s="380"/>
      <c r="D6" s="381"/>
      <c r="E6" s="36"/>
      <c r="F6" s="37"/>
      <c r="G6" s="37"/>
      <c r="H6" s="37"/>
    </row>
    <row r="7" spans="1:8" ht="19" customHeight="1">
      <c r="A7" s="34"/>
      <c r="B7" s="367" t="s">
        <v>49</v>
      </c>
      <c r="C7" s="375"/>
      <c r="D7" s="376"/>
      <c r="E7" s="38"/>
      <c r="F7" s="38"/>
      <c r="G7" s="38"/>
      <c r="H7" s="38"/>
    </row>
    <row r="8" spans="1:8" ht="19" customHeight="1">
      <c r="A8" s="34"/>
      <c r="B8" s="368"/>
      <c r="C8" s="377"/>
      <c r="D8" s="378"/>
      <c r="E8" s="37"/>
      <c r="F8" s="37"/>
      <c r="G8" s="37"/>
      <c r="H8" s="37"/>
    </row>
    <row r="9" spans="1:8" s="42" customFormat="1" ht="19" customHeight="1">
      <c r="A9" s="35"/>
      <c r="B9" s="39"/>
      <c r="C9" s="40"/>
      <c r="D9" s="41"/>
      <c r="E9" s="37"/>
      <c r="F9" s="37"/>
      <c r="G9" s="37"/>
      <c r="H9" s="37"/>
    </row>
    <row r="10" spans="1:8" s="42" customFormat="1" ht="19" customHeight="1">
      <c r="A10" s="35"/>
      <c r="B10" s="43" t="s">
        <v>85</v>
      </c>
      <c r="C10" s="70"/>
      <c r="D10" s="369" t="s">
        <v>86</v>
      </c>
      <c r="E10" s="37"/>
      <c r="F10" s="37"/>
      <c r="G10" s="37"/>
      <c r="H10" s="37"/>
    </row>
    <row r="11" spans="1:8" s="42" customFormat="1" ht="19" customHeight="1">
      <c r="A11" s="35"/>
      <c r="B11" s="43" t="s">
        <v>89</v>
      </c>
      <c r="C11" s="70"/>
      <c r="D11" s="370"/>
      <c r="E11" s="37"/>
      <c r="F11" s="37"/>
      <c r="G11" s="37"/>
      <c r="H11" s="37"/>
    </row>
    <row r="12" spans="1:8" s="42" customFormat="1" ht="19" customHeight="1">
      <c r="A12" s="35"/>
      <c r="B12" s="39"/>
      <c r="C12" s="40"/>
      <c r="D12" s="41"/>
      <c r="E12" s="37"/>
      <c r="F12" s="37"/>
      <c r="G12" s="37"/>
      <c r="H12" s="37"/>
    </row>
    <row r="13" spans="1:8" ht="19" customHeight="1">
      <c r="A13" s="34"/>
      <c r="B13" s="44" t="s">
        <v>50</v>
      </c>
      <c r="C13" s="384" t="s">
        <v>66</v>
      </c>
      <c r="D13" s="385"/>
      <c r="E13" s="37"/>
      <c r="F13" s="37"/>
      <c r="G13" s="37"/>
      <c r="H13" s="37"/>
    </row>
    <row r="14" spans="1:8" ht="19" customHeight="1">
      <c r="A14" s="34"/>
      <c r="B14" s="45" t="s">
        <v>51</v>
      </c>
      <c r="C14" s="382"/>
      <c r="D14" s="383"/>
      <c r="E14" s="38"/>
      <c r="F14" s="38"/>
      <c r="G14" s="38"/>
      <c r="H14" s="38"/>
    </row>
    <row r="15" spans="1:8" ht="19" customHeight="1">
      <c r="A15" s="34"/>
      <c r="B15" s="46"/>
      <c r="C15" s="365"/>
      <c r="D15" s="366"/>
      <c r="E15" s="47"/>
      <c r="F15" s="47"/>
      <c r="G15" s="47"/>
      <c r="H15" s="47"/>
    </row>
    <row r="16" spans="1:8" ht="19" customHeight="1" thickBot="1">
      <c r="A16" s="34"/>
      <c r="B16" s="48" t="s">
        <v>52</v>
      </c>
      <c r="C16" s="363"/>
      <c r="D16" s="364"/>
      <c r="E16" s="49"/>
      <c r="F16" s="38"/>
      <c r="G16" s="362"/>
      <c r="H16" s="362"/>
    </row>
    <row r="17" spans="1:8">
      <c r="A17" s="34"/>
      <c r="B17" s="34"/>
      <c r="C17" s="34"/>
      <c r="D17" s="34"/>
      <c r="E17" s="35"/>
      <c r="F17" s="35"/>
      <c r="G17" s="35"/>
      <c r="H17" s="35"/>
    </row>
    <row r="18" spans="1:8" ht="15" thickBot="1">
      <c r="A18" s="34"/>
      <c r="B18" s="34"/>
      <c r="C18" s="34"/>
      <c r="D18" s="34"/>
      <c r="E18" s="34"/>
      <c r="F18" s="34"/>
      <c r="G18" s="34"/>
      <c r="H18" s="34"/>
    </row>
    <row r="19" spans="1:8" ht="17" customHeight="1" thickBot="1">
      <c r="A19" s="34"/>
      <c r="B19" s="386" t="s">
        <v>149</v>
      </c>
      <c r="C19" s="387"/>
      <c r="D19" s="34"/>
      <c r="E19" s="34"/>
      <c r="F19" s="34"/>
      <c r="G19" s="34"/>
      <c r="H19" s="34"/>
    </row>
    <row r="20" spans="1:8" ht="17" customHeight="1">
      <c r="A20" s="34"/>
      <c r="B20" s="50" t="s">
        <v>32</v>
      </c>
      <c r="C20" s="51">
        <v>0.5</v>
      </c>
      <c r="D20" s="34"/>
      <c r="E20" s="34"/>
      <c r="F20" s="34"/>
      <c r="G20" s="34"/>
      <c r="H20" s="34"/>
    </row>
    <row r="21" spans="1:8" ht="17" customHeight="1">
      <c r="A21" s="34"/>
      <c r="B21" s="52">
        <f>$C$16</f>
        <v>0</v>
      </c>
      <c r="C21" s="53">
        <v>0.5</v>
      </c>
      <c r="D21" s="34"/>
      <c r="E21" s="34"/>
      <c r="F21" s="34"/>
      <c r="G21" s="34"/>
      <c r="H21" s="34"/>
    </row>
    <row r="22" spans="1:8" ht="17" customHeight="1">
      <c r="A22" s="34"/>
      <c r="B22" s="54">
        <f>$C$14</f>
        <v>0</v>
      </c>
      <c r="C22" s="55">
        <v>0</v>
      </c>
      <c r="D22" s="34"/>
      <c r="E22" s="34"/>
      <c r="F22" s="34"/>
      <c r="G22" s="34"/>
      <c r="H22" s="34"/>
    </row>
    <row r="23" spans="1:8" ht="17" customHeight="1" thickBot="1">
      <c r="A23" s="34"/>
      <c r="B23" s="56" t="s">
        <v>20</v>
      </c>
      <c r="C23" s="57">
        <f>SUM(C20:C22)</f>
        <v>1</v>
      </c>
      <c r="D23" s="34"/>
      <c r="E23" s="34"/>
      <c r="F23" s="34"/>
      <c r="G23" s="34"/>
      <c r="H23" s="34"/>
    </row>
    <row r="24" spans="1:8">
      <c r="A24" s="34"/>
      <c r="B24" s="34"/>
      <c r="C24" s="34"/>
      <c r="D24" s="34"/>
      <c r="E24" s="34"/>
      <c r="F24" s="34"/>
      <c r="G24" s="34"/>
      <c r="H24" s="34"/>
    </row>
    <row r="25" spans="1:8" ht="15" thickBot="1">
      <c r="A25" s="34"/>
      <c r="B25" s="34"/>
      <c r="C25" s="34"/>
      <c r="D25" s="34"/>
      <c r="E25" s="34"/>
      <c r="F25" s="34"/>
      <c r="G25" s="34"/>
      <c r="H25" s="34"/>
    </row>
    <row r="26" spans="1:8" ht="18" customHeight="1" thickBot="1">
      <c r="A26" s="34"/>
      <c r="B26" s="372" t="s">
        <v>67</v>
      </c>
      <c r="C26" s="373"/>
      <c r="D26" s="374"/>
      <c r="E26" s="34"/>
      <c r="F26" s="34"/>
      <c r="G26" s="34"/>
      <c r="H26" s="34"/>
    </row>
    <row r="27" spans="1:8" ht="18" customHeight="1" thickBot="1">
      <c r="A27" s="34"/>
      <c r="B27" s="58" t="s">
        <v>55</v>
      </c>
      <c r="C27" s="59" t="s">
        <v>56</v>
      </c>
      <c r="D27" s="60" t="s">
        <v>57</v>
      </c>
      <c r="E27" s="34"/>
      <c r="F27" s="34"/>
      <c r="G27" s="34"/>
      <c r="H27" s="34"/>
    </row>
    <row r="28" spans="1:8" ht="18" customHeight="1">
      <c r="A28" s="34"/>
      <c r="B28" s="61" t="s">
        <v>79</v>
      </c>
      <c r="C28" s="62" t="s">
        <v>84</v>
      </c>
      <c r="D28" s="63" t="s">
        <v>131</v>
      </c>
      <c r="E28" s="34"/>
      <c r="F28" s="34"/>
      <c r="G28" s="34"/>
      <c r="H28" s="34"/>
    </row>
    <row r="29" spans="1:8" ht="18" customHeight="1">
      <c r="A29" s="34"/>
      <c r="B29" s="64" t="s">
        <v>82</v>
      </c>
      <c r="C29" s="65" t="s">
        <v>62</v>
      </c>
      <c r="D29" s="66" t="s">
        <v>135</v>
      </c>
      <c r="E29" s="34"/>
      <c r="F29" s="34"/>
      <c r="G29" s="34"/>
      <c r="H29" s="34"/>
    </row>
    <row r="30" spans="1:8" ht="18" customHeight="1">
      <c r="A30" s="34"/>
      <c r="B30" s="64" t="s">
        <v>83</v>
      </c>
      <c r="C30" s="65" t="s">
        <v>63</v>
      </c>
      <c r="D30" s="66" t="s">
        <v>135</v>
      </c>
      <c r="E30" s="34"/>
      <c r="F30" s="34"/>
      <c r="G30" s="34"/>
      <c r="H30" s="34"/>
    </row>
    <row r="31" spans="1:8" ht="18" customHeight="1">
      <c r="A31" s="34"/>
      <c r="B31" s="64" t="s">
        <v>126</v>
      </c>
      <c r="C31" s="65" t="s">
        <v>64</v>
      </c>
      <c r="D31" s="66" t="s">
        <v>135</v>
      </c>
      <c r="E31" s="34"/>
      <c r="F31" s="34"/>
      <c r="G31" s="34"/>
      <c r="H31" s="34"/>
    </row>
    <row r="32" spans="1:8" ht="18" customHeight="1">
      <c r="A32" s="34"/>
      <c r="B32" s="67" t="s">
        <v>81</v>
      </c>
      <c r="C32" s="68" t="s">
        <v>130</v>
      </c>
      <c r="D32" s="69" t="s">
        <v>61</v>
      </c>
      <c r="E32" s="34"/>
      <c r="F32" s="34"/>
      <c r="G32" s="34"/>
      <c r="H32" s="34"/>
    </row>
    <row r="33" spans="1:8" ht="18" customHeight="1">
      <c r="A33" s="34"/>
      <c r="B33" s="67" t="s">
        <v>80</v>
      </c>
      <c r="C33" s="68" t="s">
        <v>129</v>
      </c>
      <c r="D33" s="69" t="s">
        <v>61</v>
      </c>
      <c r="E33" s="34"/>
      <c r="F33" s="34"/>
      <c r="G33" s="34"/>
      <c r="H33" s="34"/>
    </row>
    <row r="34" spans="1:8" ht="18" customHeight="1">
      <c r="A34" s="34"/>
      <c r="B34" s="67" t="s">
        <v>224</v>
      </c>
      <c r="C34" s="68" t="s">
        <v>226</v>
      </c>
      <c r="D34" s="69" t="s">
        <v>61</v>
      </c>
      <c r="E34" s="34"/>
      <c r="F34" s="34"/>
      <c r="G34" s="34"/>
      <c r="H34" s="34"/>
    </row>
    <row r="35" spans="1:8" ht="31" thickBot="1">
      <c r="A35" s="34"/>
      <c r="B35" s="351" t="s">
        <v>225</v>
      </c>
      <c r="C35" s="352" t="s">
        <v>227</v>
      </c>
      <c r="D35" s="353" t="s">
        <v>228</v>
      </c>
      <c r="E35" s="34"/>
      <c r="F35" s="34"/>
      <c r="G35" s="34"/>
      <c r="H35" s="34"/>
    </row>
    <row r="36" spans="1:8" ht="18" customHeight="1">
      <c r="A36" s="34"/>
      <c r="B36" s="1"/>
      <c r="C36" s="1"/>
      <c r="D36" s="350"/>
      <c r="E36" s="34"/>
      <c r="F36" s="34"/>
      <c r="G36" s="34"/>
      <c r="H36" s="34"/>
    </row>
    <row r="37" spans="1:8">
      <c r="A37" s="34"/>
      <c r="B37" s="34"/>
      <c r="C37" s="34"/>
      <c r="D37" s="346" t="s">
        <v>212</v>
      </c>
      <c r="E37" s="34"/>
      <c r="F37" s="34"/>
      <c r="G37" s="34"/>
      <c r="H37" s="34"/>
    </row>
    <row r="38" spans="1:8">
      <c r="A38" s="34"/>
      <c r="B38" s="34"/>
      <c r="C38" s="34"/>
      <c r="D38" s="34"/>
      <c r="E38" s="34"/>
      <c r="F38" s="34"/>
      <c r="G38" s="34"/>
      <c r="H38" s="34"/>
    </row>
    <row r="39" spans="1:8">
      <c r="A39" s="34"/>
      <c r="B39" s="34"/>
      <c r="C39" s="34"/>
      <c r="D39" s="34"/>
      <c r="E39" s="34"/>
      <c r="F39" s="34"/>
      <c r="G39" s="34"/>
      <c r="H39" s="34"/>
    </row>
    <row r="40" spans="1:8">
      <c r="A40" s="34"/>
      <c r="B40" s="34"/>
      <c r="C40" s="34"/>
      <c r="D40" s="34"/>
      <c r="E40" s="34"/>
      <c r="F40" s="34"/>
      <c r="G40" s="34"/>
      <c r="H40" s="34"/>
    </row>
    <row r="41" spans="1:8">
      <c r="A41" s="34"/>
      <c r="B41" s="34"/>
      <c r="C41" s="34"/>
      <c r="D41" s="34"/>
      <c r="E41" s="34"/>
      <c r="F41" s="34"/>
      <c r="G41" s="34"/>
      <c r="H41" s="34"/>
    </row>
    <row r="42" spans="1:8">
      <c r="A42" s="34"/>
      <c r="B42" s="34"/>
      <c r="C42" s="34"/>
      <c r="D42" s="34"/>
      <c r="E42" s="34"/>
      <c r="F42" s="34"/>
      <c r="G42" s="34"/>
      <c r="H42" s="34"/>
    </row>
    <row r="43" spans="1:8">
      <c r="A43" s="34"/>
      <c r="B43" s="34"/>
      <c r="C43" s="34"/>
      <c r="D43" s="34"/>
      <c r="E43" s="34"/>
      <c r="F43" s="34"/>
      <c r="G43" s="34"/>
      <c r="H43" s="34"/>
    </row>
    <row r="44" spans="1:8">
      <c r="A44" s="34"/>
      <c r="B44" s="34"/>
      <c r="C44" s="34"/>
      <c r="D44" s="34"/>
      <c r="E44" s="34"/>
      <c r="F44" s="34"/>
      <c r="G44" s="34"/>
      <c r="H44" s="34"/>
    </row>
    <row r="45" spans="1:8">
      <c r="A45" s="34"/>
      <c r="C45" s="34"/>
      <c r="D45" s="34"/>
      <c r="E45" s="34"/>
      <c r="F45" s="34"/>
      <c r="G45" s="34"/>
      <c r="H45" s="34"/>
    </row>
    <row r="46" spans="1:8">
      <c r="A46" s="34"/>
      <c r="C46" s="34"/>
      <c r="D46" s="34"/>
      <c r="E46" s="34"/>
      <c r="F46" s="34"/>
      <c r="G46" s="34"/>
      <c r="H46" s="34"/>
    </row>
    <row r="47" spans="1:8">
      <c r="A47" s="34"/>
      <c r="C47" s="34"/>
      <c r="D47" s="34"/>
      <c r="E47" s="34"/>
      <c r="F47" s="34"/>
      <c r="G47" s="34"/>
      <c r="H47" s="34"/>
    </row>
    <row r="48" spans="1:8">
      <c r="A48" s="34"/>
      <c r="B48" s="34"/>
      <c r="C48" s="34"/>
      <c r="D48" s="34"/>
      <c r="E48" s="34"/>
      <c r="F48" s="34"/>
      <c r="G48" s="34"/>
      <c r="H48" s="34"/>
    </row>
    <row r="49" spans="1:8">
      <c r="A49" s="34"/>
      <c r="B49" s="34"/>
      <c r="C49" s="34"/>
      <c r="D49" s="34"/>
      <c r="E49" s="34"/>
      <c r="F49" s="34"/>
      <c r="G49" s="34"/>
      <c r="H49" s="34"/>
    </row>
    <row r="50" spans="1:8">
      <c r="A50" s="34"/>
      <c r="B50" s="34"/>
      <c r="C50" s="34"/>
      <c r="D50" s="34"/>
      <c r="E50" s="34"/>
      <c r="F50" s="34"/>
      <c r="G50" s="34"/>
      <c r="H50" s="34"/>
    </row>
    <row r="51" spans="1:8">
      <c r="A51" s="34"/>
      <c r="B51" s="34"/>
      <c r="C51" s="34"/>
      <c r="D51" s="34"/>
      <c r="E51" s="34"/>
      <c r="F51" s="34"/>
      <c r="G51" s="34"/>
      <c r="H51" s="34"/>
    </row>
    <row r="52" spans="1:8">
      <c r="A52" s="34"/>
      <c r="B52" s="34"/>
      <c r="C52" s="34"/>
      <c r="D52" s="34"/>
      <c r="E52" s="34"/>
      <c r="F52" s="34"/>
      <c r="G52" s="34"/>
      <c r="H52" s="34"/>
    </row>
    <row r="53" spans="1:8">
      <c r="A53" s="34"/>
      <c r="B53" s="34"/>
      <c r="C53" s="34"/>
      <c r="D53" s="34"/>
      <c r="E53" s="34"/>
      <c r="F53" s="34"/>
      <c r="G53" s="34"/>
    </row>
  </sheetData>
  <sheetProtection algorithmName="SHA-512" hashValue="msMxc0/PuES5y3str2cuucrgr5v71NUkNBonb6uGJku2dFQhkyhoXYEYE17ju918HuhD3Pn3I8LpvugsSPQMVw==" saltValue="FN5VKIRbsjv8+iXowFlaBg==" spinCount="100000" sheet="1" objects="1" scenarios="1"/>
  <mergeCells count="13">
    <mergeCell ref="B2:C2"/>
    <mergeCell ref="B3:C3"/>
    <mergeCell ref="B26:D26"/>
    <mergeCell ref="C7:D8"/>
    <mergeCell ref="B6:D6"/>
    <mergeCell ref="C14:D14"/>
    <mergeCell ref="C13:D13"/>
    <mergeCell ref="B19:C19"/>
    <mergeCell ref="G16:H16"/>
    <mergeCell ref="C16:D16"/>
    <mergeCell ref="C15:D15"/>
    <mergeCell ref="B7:B8"/>
    <mergeCell ref="D10:D11"/>
  </mergeCells>
  <phoneticPr fontId="9" type="noConversion"/>
  <pageMargins left="0.7" right="0.7" top="0.75" bottom="0.75" header="0.3" footer="0.3"/>
  <pageSetup paperSize="9" scale="71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D10B-6402-234D-BC3E-B2DCD0DC47CB}">
  <dimension ref="B1:AX1107"/>
  <sheetViews>
    <sheetView topLeftCell="A1107" workbookViewId="0">
      <selection activeCell="AQ4" sqref="AQ4"/>
    </sheetView>
  </sheetViews>
  <sheetFormatPr baseColWidth="10" defaultColWidth="10.83203125" defaultRowHeight="15" outlineLevelRow="1"/>
  <cols>
    <col min="1" max="2" width="10.83203125" style="281"/>
    <col min="3" max="3" width="10.5" style="281" bestFit="1" customWidth="1"/>
    <col min="4" max="4" width="27.1640625" style="281" bestFit="1" customWidth="1"/>
    <col min="5" max="5" width="1" style="281" customWidth="1"/>
    <col min="6" max="6" width="16.6640625" style="281" bestFit="1" customWidth="1"/>
    <col min="7" max="7" width="26.83203125" style="281" customWidth="1"/>
    <col min="8" max="8" width="2.6640625" style="281" customWidth="1"/>
    <col min="9" max="9" width="3.6640625" style="281" bestFit="1" customWidth="1"/>
    <col min="10" max="10" width="25.33203125" style="281" bestFit="1" customWidth="1"/>
    <col min="11" max="11" width="4.33203125" style="281" customWidth="1"/>
    <col min="12" max="12" width="7" style="281" bestFit="1" customWidth="1"/>
    <col min="13" max="13" width="27.33203125" style="281" customWidth="1"/>
    <col min="14" max="14" width="11.6640625" style="281" bestFit="1" customWidth="1"/>
    <col min="15" max="15" width="10.83203125" style="281"/>
    <col min="16" max="16" width="4.6640625" style="281" customWidth="1"/>
    <col min="17" max="17" width="21" style="281" bestFit="1" customWidth="1"/>
    <col min="18" max="20" width="10.83203125" style="281"/>
    <col min="21" max="21" width="9.1640625" style="281" customWidth="1"/>
    <col min="22" max="22" width="3.33203125" style="281" customWidth="1"/>
    <col min="23" max="23" width="10.83203125" style="281"/>
    <col min="24" max="24" width="21" style="281" bestFit="1" customWidth="1"/>
    <col min="25" max="39" width="10.83203125" style="281"/>
    <col min="40" max="40" width="21" style="281" bestFit="1" customWidth="1"/>
    <col min="41" max="42" width="10.83203125" style="281"/>
    <col min="43" max="43" width="11.6640625" style="281" customWidth="1"/>
    <col min="44" max="45" width="10.83203125" style="281"/>
    <col min="46" max="46" width="10.5" style="281" bestFit="1" customWidth="1"/>
    <col min="47" max="47" width="10.33203125" style="281" bestFit="1" customWidth="1"/>
    <col min="48" max="48" width="8.83203125" style="281" bestFit="1" customWidth="1"/>
    <col min="49" max="49" width="8.6640625" style="281" bestFit="1" customWidth="1"/>
    <col min="50" max="16384" width="10.83203125" style="281"/>
  </cols>
  <sheetData>
    <row r="1" spans="2:50" ht="16" hidden="1" outlineLevel="1" thickBot="1"/>
    <row r="2" spans="2:50" ht="16" hidden="1" outlineLevel="1" thickBot="1">
      <c r="B2" s="545" t="s">
        <v>175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7"/>
      <c r="Q2" s="282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4"/>
      <c r="AX2" s="340" t="s">
        <v>210</v>
      </c>
    </row>
    <row r="3" spans="2:50" ht="16" hidden="1" outlineLevel="1" thickBot="1">
      <c r="B3" s="2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548" t="s">
        <v>176</v>
      </c>
      <c r="N3" s="285"/>
      <c r="O3" s="286"/>
      <c r="Q3" s="24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6"/>
      <c r="AM3" s="287" t="s">
        <v>117</v>
      </c>
      <c r="AN3" s="287" t="s">
        <v>184</v>
      </c>
      <c r="AO3" s="287" t="s">
        <v>185</v>
      </c>
      <c r="AP3" s="287" t="s">
        <v>58</v>
      </c>
      <c r="AQ3" s="287" t="s">
        <v>21</v>
      </c>
      <c r="AR3" s="287" t="s">
        <v>96</v>
      </c>
      <c r="AT3" s="288" t="s">
        <v>122</v>
      </c>
      <c r="AU3" s="288" t="s">
        <v>123</v>
      </c>
      <c r="AV3" s="288" t="s">
        <v>124</v>
      </c>
      <c r="AW3" s="288" t="s">
        <v>125</v>
      </c>
      <c r="AX3" s="340" t="s">
        <v>208</v>
      </c>
    </row>
    <row r="4" spans="2:50" ht="15" hidden="1" customHeight="1" outlineLevel="1">
      <c r="B4" s="2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549"/>
      <c r="N4" s="285"/>
      <c r="O4" s="286"/>
      <c r="Q4" s="551" t="s">
        <v>177</v>
      </c>
      <c r="R4" s="552"/>
      <c r="S4" s="552"/>
      <c r="T4" s="553"/>
      <c r="U4" s="289"/>
      <c r="V4" s="289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6"/>
      <c r="AM4" s="287" t="e">
        <f>VLOOKUP(AN4,$AM$12:$AN$23,1)</f>
        <v>#N/A</v>
      </c>
      <c r="AN4" s="19" t="str">
        <f>'Staff '!$E$6</f>
        <v>-</v>
      </c>
      <c r="AO4" s="290">
        <f>'Staff '!$F$21</f>
        <v>0</v>
      </c>
      <c r="AP4" s="290">
        <f>Opex!$E$21</f>
        <v>0</v>
      </c>
      <c r="AQ4" s="291">
        <f>SUM(AO4:AP4)</f>
        <v>0</v>
      </c>
      <c r="AR4" s="292" t="e">
        <f>VLOOKUP(AN4,$AN$12:$AO$23,2)</f>
        <v>#N/A</v>
      </c>
      <c r="AT4" s="290">
        <f>'Staff '!$F$34</f>
        <v>0</v>
      </c>
      <c r="AU4" s="290">
        <f>'Staff '!$F$53</f>
        <v>0</v>
      </c>
      <c r="AV4" s="290">
        <f>'Non staff In-kind'!$D$19</f>
        <v>0</v>
      </c>
      <c r="AW4" s="290">
        <f>'Non staff In-kind'!$D$38</f>
        <v>0</v>
      </c>
      <c r="AX4" s="341">
        <f>SUM(AI34,AI61)</f>
        <v>0</v>
      </c>
    </row>
    <row r="5" spans="2:50" ht="16" hidden="1" outlineLevel="1" thickBot="1">
      <c r="B5" s="2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550"/>
      <c r="N5" s="285"/>
      <c r="O5" s="286"/>
      <c r="Q5" s="554"/>
      <c r="R5" s="555"/>
      <c r="S5" s="555"/>
      <c r="T5" s="556"/>
      <c r="U5" s="289"/>
      <c r="V5" s="289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  <c r="AM5" s="287" t="e">
        <f>VLOOKUP(AN5,$AM$12:$AN$23,1)</f>
        <v>#N/A</v>
      </c>
      <c r="AN5" s="19" t="str">
        <f>'Staff '!$G$6</f>
        <v>-</v>
      </c>
      <c r="AO5" s="290">
        <f>'Staff '!$H$21</f>
        <v>0</v>
      </c>
      <c r="AP5" s="290">
        <f>Opex!$F$21</f>
        <v>0</v>
      </c>
      <c r="AQ5" s="291">
        <f>SUM(AO5:AP5)</f>
        <v>0</v>
      </c>
      <c r="AR5" s="292" t="e">
        <f>VLOOKUP(AN5,$AN$12:$AO$23,2)</f>
        <v>#N/A</v>
      </c>
      <c r="AT5" s="290">
        <f>'Staff '!$H$34</f>
        <v>0</v>
      </c>
      <c r="AU5" s="290">
        <f>'Staff '!$H$53</f>
        <v>0</v>
      </c>
      <c r="AV5" s="290">
        <f>'Non staff In-kind'!$E$19</f>
        <v>0</v>
      </c>
      <c r="AW5" s="290">
        <f>'Non staff In-kind'!$E$38</f>
        <v>0</v>
      </c>
      <c r="AX5" s="341">
        <f>SUM(AI35,AI62)</f>
        <v>0</v>
      </c>
    </row>
    <row r="6" spans="2:50" ht="16" hidden="1" outlineLevel="1" thickBot="1">
      <c r="B6" s="24"/>
      <c r="C6" s="18"/>
      <c r="D6" s="18"/>
      <c r="E6" s="285"/>
      <c r="F6" s="285"/>
      <c r="G6" s="285"/>
      <c r="H6" s="285"/>
      <c r="I6" s="20" t="s">
        <v>95</v>
      </c>
      <c r="J6" s="20" t="s">
        <v>96</v>
      </c>
      <c r="K6" s="20" t="s">
        <v>97</v>
      </c>
      <c r="L6" s="20" t="s">
        <v>98</v>
      </c>
      <c r="M6" s="544" t="s">
        <v>99</v>
      </c>
      <c r="N6" s="544"/>
      <c r="O6" s="286"/>
      <c r="Q6" s="24"/>
      <c r="R6" s="20" t="s">
        <v>118</v>
      </c>
      <c r="S6" s="20" t="s">
        <v>58</v>
      </c>
      <c r="T6" s="25" t="s">
        <v>20</v>
      </c>
      <c r="U6" s="20"/>
      <c r="V6" s="20"/>
      <c r="W6" s="285"/>
      <c r="X6" s="20" t="s">
        <v>178</v>
      </c>
      <c r="Y6" s="20">
        <f>'Staff '!$B$9</f>
        <v>0</v>
      </c>
      <c r="Z6" s="20">
        <f>'Staff '!$B$10</f>
        <v>0</v>
      </c>
      <c r="AA6" s="20">
        <f>'Staff '!$B$11</f>
        <v>0</v>
      </c>
      <c r="AB6" s="20">
        <f>'Staff '!$B$12</f>
        <v>0</v>
      </c>
      <c r="AC6" s="20">
        <f>'Staff '!$B$13</f>
        <v>0</v>
      </c>
      <c r="AD6" s="20">
        <f>'Staff '!$B$14</f>
        <v>0</v>
      </c>
      <c r="AE6" s="20">
        <f>'Staff '!$B$15</f>
        <v>0</v>
      </c>
      <c r="AF6" s="20">
        <f>'Staff '!$B$16</f>
        <v>0</v>
      </c>
      <c r="AG6" s="20">
        <f>'Staff '!$B$17</f>
        <v>0</v>
      </c>
      <c r="AH6" s="20">
        <f>'Staff '!$B$18</f>
        <v>0</v>
      </c>
      <c r="AI6" s="20">
        <f>'Staff '!$B$19</f>
        <v>0</v>
      </c>
      <c r="AJ6" s="20">
        <f>'Staff '!$B$20</f>
        <v>0</v>
      </c>
      <c r="AK6" s="343" t="s">
        <v>21</v>
      </c>
      <c r="AM6" s="287" t="e">
        <f>VLOOKUP(AN6,$AM$12:$AN$23,1)</f>
        <v>#N/A</v>
      </c>
      <c r="AN6" s="19" t="str">
        <f>'Staff '!$I$6</f>
        <v>-</v>
      </c>
      <c r="AO6" s="290">
        <f>'Staff '!$J$21</f>
        <v>0</v>
      </c>
      <c r="AP6" s="290">
        <f>Opex!$G$21</f>
        <v>0</v>
      </c>
      <c r="AQ6" s="291">
        <f>SUM(AO6:AP6)</f>
        <v>0</v>
      </c>
      <c r="AR6" s="292" t="e">
        <f>VLOOKUP(AN6,$AN$12:$AO$23,2)</f>
        <v>#N/A</v>
      </c>
      <c r="AT6" s="290">
        <f>'Staff '!$J$34</f>
        <v>0</v>
      </c>
      <c r="AU6" s="290">
        <f>'Staff '!$J$53</f>
        <v>0</v>
      </c>
      <c r="AV6" s="290">
        <f>'Non staff In-kind'!$F$19</f>
        <v>0</v>
      </c>
      <c r="AW6" s="290">
        <f>'Non staff In-kind'!$F$38</f>
        <v>0</v>
      </c>
      <c r="AX6" s="341">
        <f>SUM(AI36,AI63)</f>
        <v>0</v>
      </c>
    </row>
    <row r="7" spans="2:50" hidden="1" outlineLevel="1">
      <c r="B7" s="24"/>
      <c r="C7" s="18"/>
      <c r="D7" s="18"/>
      <c r="E7" s="285"/>
      <c r="F7" s="285"/>
      <c r="G7" s="285"/>
      <c r="H7" s="285"/>
      <c r="I7" s="18">
        <v>1</v>
      </c>
      <c r="J7" s="19" t="s">
        <v>107</v>
      </c>
      <c r="K7" s="18">
        <v>1</v>
      </c>
      <c r="L7" s="18" t="e">
        <f>VLOOKUP(G9,$J$7:$K$18,2,FALSE)</f>
        <v>#N/A</v>
      </c>
      <c r="M7" s="293" t="e">
        <f>VLOOKUP(L7,$I$7:$J$18,2)</f>
        <v>#N/A</v>
      </c>
      <c r="N7" s="20" t="s">
        <v>100</v>
      </c>
      <c r="O7" s="286"/>
      <c r="Q7" s="26" t="str">
        <f>'Staff '!$E$6</f>
        <v>-</v>
      </c>
      <c r="R7" s="21">
        <f>'Staff '!$F$21</f>
        <v>0</v>
      </c>
      <c r="S7" s="21">
        <f>Opex!$E$21</f>
        <v>0</v>
      </c>
      <c r="T7" s="27">
        <f>SUM(R7:S7)</f>
        <v>0</v>
      </c>
      <c r="U7" s="20"/>
      <c r="V7" s="20"/>
      <c r="W7" s="557" t="s">
        <v>119</v>
      </c>
      <c r="X7" s="19" t="str">
        <f>'Staff '!$E$6</f>
        <v>-</v>
      </c>
      <c r="Y7" s="285">
        <f>'Staff '!$E$9</f>
        <v>0</v>
      </c>
      <c r="Z7" s="285">
        <f>'Staff '!$E$10</f>
        <v>0</v>
      </c>
      <c r="AA7" s="285">
        <f>'Staff '!$E$11</f>
        <v>0</v>
      </c>
      <c r="AB7" s="285">
        <f>'Staff '!$E$12</f>
        <v>0</v>
      </c>
      <c r="AC7" s="285">
        <f>'Staff '!$E$13</f>
        <v>0</v>
      </c>
      <c r="AD7" s="285">
        <f>'Staff '!$E$14</f>
        <v>0</v>
      </c>
      <c r="AE7" s="285">
        <f>'Staff '!$E$15</f>
        <v>0</v>
      </c>
      <c r="AF7" s="285">
        <f>'Staff '!$E$16</f>
        <v>0</v>
      </c>
      <c r="AG7" s="285">
        <f>'Staff '!$E$17</f>
        <v>0</v>
      </c>
      <c r="AH7" s="285">
        <f>'Staff '!$E$18</f>
        <v>0</v>
      </c>
      <c r="AI7" s="285">
        <f>'Staff '!$E$19</f>
        <v>0</v>
      </c>
      <c r="AJ7" s="285">
        <f>'Staff '!$E$20</f>
        <v>0</v>
      </c>
      <c r="AK7" s="344">
        <f>SUM(Y7:AJ7)</f>
        <v>0</v>
      </c>
      <c r="AM7" s="287" t="e">
        <f>VLOOKUP(AN7,$AM$12:$AN$23,1)</f>
        <v>#N/A</v>
      </c>
      <c r="AN7" s="19" t="str">
        <f>'Staff '!$K$6</f>
        <v>-</v>
      </c>
      <c r="AO7" s="290">
        <f>'Staff '!$L$21</f>
        <v>0</v>
      </c>
      <c r="AP7" s="290">
        <f>Opex!$H$21</f>
        <v>0</v>
      </c>
      <c r="AQ7" s="291">
        <f>SUM(AO7:AP7)</f>
        <v>0</v>
      </c>
      <c r="AR7" s="292" t="e">
        <f>VLOOKUP(AN7,$AN$12:$AO$23,2)</f>
        <v>#N/A</v>
      </c>
      <c r="AT7" s="290">
        <f>'Staff '!$L$34</f>
        <v>0</v>
      </c>
      <c r="AU7" s="290">
        <f>'Staff '!$L$53</f>
        <v>0</v>
      </c>
      <c r="AV7" s="290">
        <f>'Non staff In-kind'!$G$19</f>
        <v>0</v>
      </c>
      <c r="AW7" s="290">
        <f>'Non staff In-kind'!$G$38</f>
        <v>0</v>
      </c>
      <c r="AX7" s="341">
        <f>SUM(AI37,AI64)</f>
        <v>0</v>
      </c>
    </row>
    <row r="8" spans="2:50" hidden="1" outlineLevel="1">
      <c r="B8" s="24"/>
      <c r="C8" s="20" t="s">
        <v>90</v>
      </c>
      <c r="D8" s="20" t="s">
        <v>91</v>
      </c>
      <c r="E8" s="285"/>
      <c r="F8" s="285"/>
      <c r="G8" s="285"/>
      <c r="H8" s="285"/>
      <c r="I8" s="18">
        <v>2</v>
      </c>
      <c r="J8" s="19" t="s">
        <v>109</v>
      </c>
      <c r="K8" s="18">
        <v>2</v>
      </c>
      <c r="L8" s="18" t="e">
        <f>L7+1</f>
        <v>#N/A</v>
      </c>
      <c r="M8" s="293" t="e">
        <f t="shared" ref="M8:M18" si="0">VLOOKUP(L8,$I$7:$J$18,2)</f>
        <v>#N/A</v>
      </c>
      <c r="N8" s="20" t="s">
        <v>101</v>
      </c>
      <c r="O8" s="286"/>
      <c r="Q8" s="26" t="str">
        <f>'Staff '!$G$6</f>
        <v>-</v>
      </c>
      <c r="R8" s="21">
        <f>'Staff '!$H$21</f>
        <v>0</v>
      </c>
      <c r="S8" s="21">
        <f>Opex!$F$21</f>
        <v>0</v>
      </c>
      <c r="T8" s="27">
        <f>SUM(R8:S8)</f>
        <v>0</v>
      </c>
      <c r="U8" s="20"/>
      <c r="V8" s="20"/>
      <c r="W8" s="558"/>
      <c r="X8" s="19" t="str">
        <f>'Staff '!$G$6</f>
        <v>-</v>
      </c>
      <c r="Y8" s="285">
        <f>'Staff '!$G$9</f>
        <v>0</v>
      </c>
      <c r="Z8" s="285">
        <f>'Staff '!$G$10</f>
        <v>0</v>
      </c>
      <c r="AA8" s="285">
        <f>'Staff '!$G$11</f>
        <v>0</v>
      </c>
      <c r="AB8" s="285">
        <f>'Staff '!$G$12</f>
        <v>0</v>
      </c>
      <c r="AC8" s="285">
        <f>'Staff '!$G$13</f>
        <v>0</v>
      </c>
      <c r="AD8" s="285">
        <f>'Staff '!$G$14</f>
        <v>0</v>
      </c>
      <c r="AE8" s="285">
        <f>'Staff '!$G$15</f>
        <v>0</v>
      </c>
      <c r="AF8" s="285">
        <f>'Staff '!$G$16</f>
        <v>0</v>
      </c>
      <c r="AG8" s="285">
        <f>'Staff '!$G$17</f>
        <v>0</v>
      </c>
      <c r="AH8" s="285">
        <f>'Staff '!$G$18</f>
        <v>0</v>
      </c>
      <c r="AI8" s="285">
        <f>'Staff '!$G$19</f>
        <v>0</v>
      </c>
      <c r="AJ8" s="285">
        <f>'Staff '!$G$20</f>
        <v>0</v>
      </c>
      <c r="AK8" s="344">
        <f t="shared" ref="AK8:AK11" si="1">SUM(Y8:AJ8)</f>
        <v>0</v>
      </c>
      <c r="AM8" s="287" t="e">
        <f>VLOOKUP(AN8,$AM$12:$AN$23,1)</f>
        <v>#N/A</v>
      </c>
      <c r="AN8" s="19" t="str">
        <f>'Staff '!$M$6</f>
        <v>-</v>
      </c>
      <c r="AO8" s="290">
        <f>'Staff '!$N$21</f>
        <v>0</v>
      </c>
      <c r="AP8" s="290">
        <f>Opex!$I$21</f>
        <v>0</v>
      </c>
      <c r="AQ8" s="291">
        <f>SUM(AO8:AP8)</f>
        <v>0</v>
      </c>
      <c r="AR8" s="292" t="e">
        <f>VLOOKUP(AN8,$AN$12:$AO$23,2)</f>
        <v>#N/A</v>
      </c>
      <c r="AT8" s="290">
        <f>'Staff '!$N$34</f>
        <v>0</v>
      </c>
      <c r="AU8" s="290">
        <f>'Staff '!$N$53</f>
        <v>0</v>
      </c>
      <c r="AV8" s="290">
        <f>'Non staff In-kind'!$H$19</f>
        <v>0</v>
      </c>
      <c r="AW8" s="290">
        <f>'Non staff In-kind'!$H$38</f>
        <v>0</v>
      </c>
      <c r="AX8" s="341">
        <f>SUM(AI38,AI65)</f>
        <v>0</v>
      </c>
    </row>
    <row r="9" spans="2:50" hidden="1" outlineLevel="1">
      <c r="B9" s="24"/>
      <c r="C9" s="294">
        <v>44013</v>
      </c>
      <c r="D9" s="18" t="s">
        <v>107</v>
      </c>
      <c r="E9" s="285"/>
      <c r="F9" s="295" t="s">
        <v>93</v>
      </c>
      <c r="G9" s="285" t="e">
        <f>VLOOKUP('Information and Instructions'!$C$10,Workings!$C$9:$D$1103,2,FALSE)</f>
        <v>#N/A</v>
      </c>
      <c r="H9" s="285"/>
      <c r="I9" s="18">
        <v>3</v>
      </c>
      <c r="J9" s="19" t="s">
        <v>111</v>
      </c>
      <c r="K9" s="18">
        <v>3</v>
      </c>
      <c r="L9" s="18" t="e">
        <f t="shared" ref="L9:L18" si="2">L8+1</f>
        <v>#N/A</v>
      </c>
      <c r="M9" s="293" t="e">
        <f t="shared" si="0"/>
        <v>#N/A</v>
      </c>
      <c r="N9" s="20" t="s">
        <v>102</v>
      </c>
      <c r="O9" s="286"/>
      <c r="Q9" s="26" t="str">
        <f>'Staff '!$I$6</f>
        <v>-</v>
      </c>
      <c r="R9" s="21">
        <f>'Staff '!$J$21</f>
        <v>0</v>
      </c>
      <c r="S9" s="21">
        <f>Opex!$G$21</f>
        <v>0</v>
      </c>
      <c r="T9" s="27">
        <f>SUM(R9:S9)</f>
        <v>0</v>
      </c>
      <c r="U9" s="20"/>
      <c r="V9" s="20"/>
      <c r="W9" s="558"/>
      <c r="X9" s="19" t="str">
        <f>'Staff '!$I$6</f>
        <v>-</v>
      </c>
      <c r="Y9" s="285">
        <f>'Staff '!$I$9</f>
        <v>0</v>
      </c>
      <c r="Z9" s="285">
        <f>'Staff '!$I$10</f>
        <v>0</v>
      </c>
      <c r="AA9" s="285">
        <f>'Staff '!$I$11</f>
        <v>0</v>
      </c>
      <c r="AB9" s="285">
        <f>'Staff '!$I$12</f>
        <v>0</v>
      </c>
      <c r="AC9" s="285">
        <f>'Staff '!$I$13</f>
        <v>0</v>
      </c>
      <c r="AD9" s="285">
        <f>'Staff '!$I$14</f>
        <v>0</v>
      </c>
      <c r="AE9" s="285">
        <f>'Staff '!$I$15</f>
        <v>0</v>
      </c>
      <c r="AF9" s="285">
        <f>'Staff '!$I$16</f>
        <v>0</v>
      </c>
      <c r="AG9" s="285">
        <f>'Staff '!$I$17</f>
        <v>0</v>
      </c>
      <c r="AH9" s="285">
        <f>'Staff '!$I$18</f>
        <v>0</v>
      </c>
      <c r="AI9" s="285">
        <f>'Staff '!$I$19</f>
        <v>0</v>
      </c>
      <c r="AJ9" s="285">
        <f>'Staff '!$I$20</f>
        <v>0</v>
      </c>
      <c r="AK9" s="344">
        <f t="shared" si="1"/>
        <v>0</v>
      </c>
      <c r="AO9" s="291">
        <f>SUM(AO4:AO8)</f>
        <v>0</v>
      </c>
      <c r="AP9" s="291">
        <f>SUM(AP4:AP8)</f>
        <v>0</v>
      </c>
      <c r="AQ9" s="291">
        <f>SUM(AQ4:AQ8)</f>
        <v>0</v>
      </c>
      <c r="AR9" s="290"/>
      <c r="AT9" s="291">
        <f>SUM(AT4:AT8)</f>
        <v>0</v>
      </c>
      <c r="AU9" s="291">
        <f>SUM(AU4:AU8)</f>
        <v>0</v>
      </c>
      <c r="AV9" s="291">
        <f>SUM(AV4:AV8)</f>
        <v>0</v>
      </c>
      <c r="AW9" s="291">
        <f>SUM(AW4:AW8)</f>
        <v>0</v>
      </c>
      <c r="AX9" s="345">
        <f>SUM(AX4:AX8)</f>
        <v>0</v>
      </c>
    </row>
    <row r="10" spans="2:50" hidden="1" outlineLevel="1">
      <c r="B10" s="24"/>
      <c r="C10" s="294">
        <v>44014</v>
      </c>
      <c r="D10" s="18" t="s">
        <v>107</v>
      </c>
      <c r="E10" s="285"/>
      <c r="F10" s="295" t="s">
        <v>94</v>
      </c>
      <c r="G10" s="285" t="e">
        <f>VLOOKUP('Information and Instructions'!$C$11,Workings!$C$9:$D$1103,2,FALSE)</f>
        <v>#N/A</v>
      </c>
      <c r="H10" s="285"/>
      <c r="I10" s="18">
        <v>4</v>
      </c>
      <c r="J10" s="19" t="s">
        <v>113</v>
      </c>
      <c r="K10" s="18">
        <v>4</v>
      </c>
      <c r="L10" s="18" t="e">
        <f t="shared" si="2"/>
        <v>#N/A</v>
      </c>
      <c r="M10" s="293" t="e">
        <f t="shared" si="0"/>
        <v>#N/A</v>
      </c>
      <c r="N10" s="20" t="s">
        <v>103</v>
      </c>
      <c r="O10" s="286"/>
      <c r="Q10" s="26" t="str">
        <f>'Staff '!$K$6</f>
        <v>-</v>
      </c>
      <c r="R10" s="21">
        <f>'Staff '!$L$21</f>
        <v>0</v>
      </c>
      <c r="S10" s="21">
        <f>Opex!$H$21</f>
        <v>0</v>
      </c>
      <c r="T10" s="27">
        <f>SUM(R10:S10)</f>
        <v>0</v>
      </c>
      <c r="U10" s="20"/>
      <c r="V10" s="20"/>
      <c r="W10" s="558"/>
      <c r="X10" s="19" t="str">
        <f>'Staff '!$K$6</f>
        <v>-</v>
      </c>
      <c r="Y10" s="285">
        <f>'Staff '!$K$9</f>
        <v>0</v>
      </c>
      <c r="Z10" s="285">
        <f>'Staff '!$K$10</f>
        <v>0</v>
      </c>
      <c r="AA10" s="285">
        <f>'Staff '!$K$11</f>
        <v>0</v>
      </c>
      <c r="AB10" s="285">
        <f>'Staff '!$K$12</f>
        <v>0</v>
      </c>
      <c r="AC10" s="285">
        <f>'Staff '!$K$13</f>
        <v>0</v>
      </c>
      <c r="AD10" s="285">
        <f>'Staff '!$K$14</f>
        <v>0</v>
      </c>
      <c r="AE10" s="285">
        <f>'Staff '!$K$15</f>
        <v>0</v>
      </c>
      <c r="AF10" s="285">
        <f>'Staff '!$K$16</f>
        <v>0</v>
      </c>
      <c r="AG10" s="285">
        <f>'Staff '!$K$17</f>
        <v>0</v>
      </c>
      <c r="AH10" s="285">
        <f>'Staff '!$K$18</f>
        <v>0</v>
      </c>
      <c r="AI10" s="285">
        <f>'Staff '!$K$19</f>
        <v>0</v>
      </c>
      <c r="AJ10" s="285">
        <f>'Staff '!$K$20</f>
        <v>0</v>
      </c>
      <c r="AK10" s="344">
        <f t="shared" si="1"/>
        <v>0</v>
      </c>
      <c r="AO10" s="290"/>
      <c r="AP10" s="290"/>
      <c r="AQ10" s="290"/>
      <c r="AR10" s="290"/>
    </row>
    <row r="11" spans="2:50" ht="16" hidden="1" outlineLevel="1" thickBot="1">
      <c r="B11" s="24"/>
      <c r="C11" s="294">
        <v>44015</v>
      </c>
      <c r="D11" s="18" t="s">
        <v>107</v>
      </c>
      <c r="E11" s="285"/>
      <c r="F11" s="285"/>
      <c r="G11" s="285"/>
      <c r="H11" s="285"/>
      <c r="I11" s="18">
        <v>5</v>
      </c>
      <c r="J11" s="19" t="s">
        <v>108</v>
      </c>
      <c r="K11" s="18">
        <v>5</v>
      </c>
      <c r="L11" s="18" t="e">
        <f t="shared" si="2"/>
        <v>#N/A</v>
      </c>
      <c r="M11" s="293" t="e">
        <f t="shared" si="0"/>
        <v>#N/A</v>
      </c>
      <c r="N11" s="20" t="s">
        <v>154</v>
      </c>
      <c r="O11" s="286"/>
      <c r="Q11" s="28" t="str">
        <f>'Staff '!$M$6</f>
        <v>-</v>
      </c>
      <c r="R11" s="29">
        <f>'Staff '!$N$21</f>
        <v>0</v>
      </c>
      <c r="S11" s="29">
        <f>Opex!$I$21</f>
        <v>0</v>
      </c>
      <c r="T11" s="31">
        <f>SUM(R11:S11)</f>
        <v>0</v>
      </c>
      <c r="U11" s="20"/>
      <c r="V11" s="20"/>
      <c r="W11" s="559"/>
      <c r="X11" s="19" t="str">
        <f>'Staff '!$M$6</f>
        <v>-</v>
      </c>
      <c r="Y11" s="285">
        <f>'Staff '!$M$9</f>
        <v>0</v>
      </c>
      <c r="Z11" s="285">
        <f>'Staff '!$M$10</f>
        <v>0</v>
      </c>
      <c r="AA11" s="285">
        <f>'Staff '!$M$11</f>
        <v>0</v>
      </c>
      <c r="AB11" s="285">
        <f>'Staff '!$M$12</f>
        <v>0</v>
      </c>
      <c r="AC11" s="285">
        <f>'Staff '!$M$13</f>
        <v>0</v>
      </c>
      <c r="AD11" s="285">
        <f>'Staff '!$M$14</f>
        <v>0</v>
      </c>
      <c r="AE11" s="285">
        <f>'Staff '!$M$15</f>
        <v>0</v>
      </c>
      <c r="AF11" s="285">
        <f>'Staff '!$M$16</f>
        <v>0</v>
      </c>
      <c r="AG11" s="285">
        <f>'Staff '!$M$17</f>
        <v>0</v>
      </c>
      <c r="AH11" s="285">
        <f>'Staff '!$M$18</f>
        <v>0</v>
      </c>
      <c r="AI11" s="285">
        <f>'Staff '!$M$19</f>
        <v>0</v>
      </c>
      <c r="AJ11" s="285">
        <f>'Staff '!$M$20</f>
        <v>0</v>
      </c>
      <c r="AK11" s="344">
        <f t="shared" si="1"/>
        <v>0</v>
      </c>
      <c r="AM11" s="287" t="s">
        <v>117</v>
      </c>
      <c r="AN11" s="287" t="s">
        <v>184</v>
      </c>
      <c r="AO11" s="287" t="s">
        <v>96</v>
      </c>
      <c r="AP11" s="290"/>
      <c r="AQ11" s="290"/>
      <c r="AR11" s="290"/>
      <c r="AS11" s="290"/>
    </row>
    <row r="12" spans="2:50" hidden="1" outlineLevel="1">
      <c r="B12" s="24"/>
      <c r="C12" s="294">
        <v>44016</v>
      </c>
      <c r="D12" s="18" t="s">
        <v>107</v>
      </c>
      <c r="E12" s="285"/>
      <c r="F12" s="285"/>
      <c r="G12" s="285"/>
      <c r="H12" s="285"/>
      <c r="I12" s="18">
        <v>6</v>
      </c>
      <c r="J12" s="19" t="s">
        <v>110</v>
      </c>
      <c r="K12" s="18">
        <v>6</v>
      </c>
      <c r="L12" s="18" t="e">
        <f t="shared" si="2"/>
        <v>#N/A</v>
      </c>
      <c r="M12" s="293" t="e">
        <f t="shared" si="0"/>
        <v>#N/A</v>
      </c>
      <c r="N12" s="20" t="s">
        <v>155</v>
      </c>
      <c r="O12" s="286"/>
      <c r="Q12" s="26"/>
      <c r="R12" s="21"/>
      <c r="S12" s="21"/>
      <c r="T12" s="23"/>
      <c r="U12" s="20"/>
      <c r="V12" s="22"/>
      <c r="W12" s="296"/>
      <c r="X12" s="19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  <c r="AM12" s="296" t="s">
        <v>47</v>
      </c>
      <c r="AN12" s="19" t="s">
        <v>107</v>
      </c>
      <c r="AO12" s="19" t="s">
        <v>162</v>
      </c>
      <c r="AP12" s="290"/>
      <c r="AQ12" s="290"/>
      <c r="AR12" s="296" t="s">
        <v>47</v>
      </c>
      <c r="AS12" s="296" t="s">
        <v>48</v>
      </c>
      <c r="AT12" s="296" t="s">
        <v>161</v>
      </c>
      <c r="AU12" s="287" t="s">
        <v>21</v>
      </c>
    </row>
    <row r="13" spans="2:50" ht="16" hidden="1" outlineLevel="1" thickBot="1">
      <c r="B13" s="24"/>
      <c r="C13" s="294">
        <v>44017</v>
      </c>
      <c r="D13" s="18" t="s">
        <v>107</v>
      </c>
      <c r="E13" s="285"/>
      <c r="F13" s="285"/>
      <c r="G13" s="285"/>
      <c r="H13" s="285"/>
      <c r="I13" s="18">
        <v>7</v>
      </c>
      <c r="J13" s="19" t="s">
        <v>112</v>
      </c>
      <c r="K13" s="18">
        <v>7</v>
      </c>
      <c r="L13" s="18" t="e">
        <f t="shared" si="2"/>
        <v>#N/A</v>
      </c>
      <c r="M13" s="293" t="e">
        <f t="shared" si="0"/>
        <v>#N/A</v>
      </c>
      <c r="N13" s="20" t="s">
        <v>156</v>
      </c>
      <c r="O13" s="286"/>
      <c r="Q13" s="26"/>
      <c r="R13" s="21"/>
      <c r="S13" s="21"/>
      <c r="T13" s="22"/>
      <c r="U13" s="22"/>
      <c r="V13" s="22"/>
      <c r="W13" s="296"/>
      <c r="X13" s="20" t="s">
        <v>178</v>
      </c>
      <c r="Y13" s="20">
        <f>'Staff '!$B$9</f>
        <v>0</v>
      </c>
      <c r="Z13" s="20">
        <f>'Staff '!$B$10</f>
        <v>0</v>
      </c>
      <c r="AA13" s="20">
        <f>'Staff '!$B$11</f>
        <v>0</v>
      </c>
      <c r="AB13" s="20">
        <f>'Staff '!$B$12</f>
        <v>0</v>
      </c>
      <c r="AC13" s="20">
        <f>'Staff '!$B$13</f>
        <v>0</v>
      </c>
      <c r="AD13" s="20">
        <f>'Staff '!$B$14</f>
        <v>0</v>
      </c>
      <c r="AE13" s="20">
        <f>'Staff '!$B$15</f>
        <v>0</v>
      </c>
      <c r="AF13" s="20">
        <f>'Staff '!$B$16</f>
        <v>0</v>
      </c>
      <c r="AG13" s="20">
        <f>'Staff '!$B$17</f>
        <v>0</v>
      </c>
      <c r="AH13" s="20">
        <f>'Staff '!$B$18</f>
        <v>0</v>
      </c>
      <c r="AI13" s="20">
        <f>'Staff '!$B$19</f>
        <v>0</v>
      </c>
      <c r="AJ13" s="20">
        <f>'Staff '!$B$20</f>
        <v>0</v>
      </c>
      <c r="AK13" s="286"/>
      <c r="AM13" s="296" t="s">
        <v>47</v>
      </c>
      <c r="AN13" s="19" t="s">
        <v>109</v>
      </c>
      <c r="AO13" s="19" t="s">
        <v>163</v>
      </c>
      <c r="AP13" s="290"/>
      <c r="AQ13" s="287" t="s">
        <v>185</v>
      </c>
      <c r="AR13" s="290">
        <f>SUMIF($AM$4:$AM$8,AR12,$AO$4:$AO$8)</f>
        <v>0</v>
      </c>
      <c r="AS13" s="290">
        <f>SUMIF($AM$4:$AM$8,AS12,$AO$4:$AO$8)</f>
        <v>0</v>
      </c>
      <c r="AT13" s="290">
        <f>SUMIF($AM$4:$AM$8,AT12,$AO$4:$AO$8)</f>
        <v>0</v>
      </c>
      <c r="AU13" s="291">
        <f>SUM(AR13:AT13)</f>
        <v>0</v>
      </c>
    </row>
    <row r="14" spans="2:50" hidden="1" outlineLevel="1">
      <c r="B14" s="24"/>
      <c r="C14" s="294">
        <v>44018</v>
      </c>
      <c r="D14" s="18" t="s">
        <v>107</v>
      </c>
      <c r="E14" s="285"/>
      <c r="F14" s="285"/>
      <c r="G14" s="285"/>
      <c r="H14" s="285"/>
      <c r="I14" s="18">
        <v>8</v>
      </c>
      <c r="J14" s="19" t="s">
        <v>115</v>
      </c>
      <c r="K14" s="18">
        <v>8</v>
      </c>
      <c r="L14" s="18" t="e">
        <f t="shared" si="2"/>
        <v>#N/A</v>
      </c>
      <c r="M14" s="293" t="e">
        <f t="shared" si="0"/>
        <v>#N/A</v>
      </c>
      <c r="N14" s="20" t="s">
        <v>157</v>
      </c>
      <c r="O14" s="286"/>
      <c r="Q14" s="560" t="s">
        <v>183</v>
      </c>
      <c r="R14" s="561"/>
      <c r="S14" s="561"/>
      <c r="T14" s="561"/>
      <c r="U14" s="562"/>
      <c r="V14" s="22"/>
      <c r="W14" s="296" t="s">
        <v>47</v>
      </c>
      <c r="X14" s="19" t="s">
        <v>107</v>
      </c>
      <c r="Y14" s="285">
        <f>IFERROR(VLOOKUP(X14,$X$7:$Y$11,2,FALSE),0)</f>
        <v>0</v>
      </c>
      <c r="Z14" s="285">
        <f>IFERROR(VLOOKUP(X14,$X$7:$Z$11,3,FALSE),0)</f>
        <v>0</v>
      </c>
      <c r="AA14" s="285">
        <f>IFERROR(VLOOKUP(X14,$X$7:$AA$11,4,FALSE),0)</f>
        <v>0</v>
      </c>
      <c r="AB14" s="285">
        <f>IFERROR(VLOOKUP(X14,$X$7:$AB$11,5,FALSE),0)</f>
        <v>0</v>
      </c>
      <c r="AC14" s="285">
        <f>IFERROR(VLOOKUP(X14,$X$7:$AC$11,6,FALSE),0)</f>
        <v>0</v>
      </c>
      <c r="AD14" s="285">
        <f>IFERROR(VLOOKUP(X14,$X$7:$AD$11,7,FALSE),0)</f>
        <v>0</v>
      </c>
      <c r="AE14" s="285">
        <f>IFERROR(VLOOKUP(X14,$X$7:$AE$11,8,FALSE),0)</f>
        <v>0</v>
      </c>
      <c r="AF14" s="285">
        <f>IFERROR(VLOOKUP(X14,$X$7:$AF$11,9,FALSE),0)</f>
        <v>0</v>
      </c>
      <c r="AG14" s="285">
        <f>IFERROR(VLOOKUP(X14,$X$7:$AG$11,10,FALSE),0)</f>
        <v>0</v>
      </c>
      <c r="AH14" s="285">
        <f>IFERROR(VLOOKUP(X14,$X$7:$AH$11,11,FALSE),0)</f>
        <v>0</v>
      </c>
      <c r="AI14" s="285">
        <f>IFERROR(VLOOKUP(X14,$X$7:$AI$11,12,FALSE),0)</f>
        <v>0</v>
      </c>
      <c r="AJ14" s="285">
        <f>IFERROR(VLOOKUP(X14,$X$7:$AJ$11,13,FALSE),0)</f>
        <v>0</v>
      </c>
      <c r="AK14" s="286"/>
      <c r="AM14" s="296" t="s">
        <v>47</v>
      </c>
      <c r="AN14" s="19" t="s">
        <v>111</v>
      </c>
      <c r="AO14" s="19" t="s">
        <v>164</v>
      </c>
      <c r="AP14" s="290"/>
      <c r="AQ14" s="287" t="s">
        <v>58</v>
      </c>
      <c r="AR14" s="290">
        <f>SUMIF($AM$4:$AM$8,AR12,$AP$4:$AP$8)</f>
        <v>0</v>
      </c>
      <c r="AS14" s="290">
        <f>SUMIF($AM$4:$AM$8,AS12,$AP$4:$AP$8)</f>
        <v>0</v>
      </c>
      <c r="AT14" s="290">
        <f>SUMIF($AM$4:$AM$8,AT12,$AP$4:$AP$8)</f>
        <v>0</v>
      </c>
      <c r="AU14" s="291">
        <f>SUM(AR14:AT14)</f>
        <v>0</v>
      </c>
    </row>
    <row r="15" spans="2:50" ht="16" hidden="1" outlineLevel="1" thickBot="1">
      <c r="B15" s="24"/>
      <c r="C15" s="294">
        <v>44019</v>
      </c>
      <c r="D15" s="18" t="s">
        <v>107</v>
      </c>
      <c r="E15" s="285"/>
      <c r="F15" s="285"/>
      <c r="G15" s="285"/>
      <c r="H15" s="285"/>
      <c r="I15" s="18">
        <v>9</v>
      </c>
      <c r="J15" s="19" t="s">
        <v>150</v>
      </c>
      <c r="K15" s="18">
        <v>9</v>
      </c>
      <c r="L15" s="18" t="e">
        <f t="shared" si="2"/>
        <v>#N/A</v>
      </c>
      <c r="M15" s="293" t="e">
        <f t="shared" si="0"/>
        <v>#N/A</v>
      </c>
      <c r="N15" s="20" t="s">
        <v>158</v>
      </c>
      <c r="O15" s="286"/>
      <c r="Q15" s="563"/>
      <c r="R15" s="564"/>
      <c r="S15" s="564"/>
      <c r="T15" s="564"/>
      <c r="U15" s="565"/>
      <c r="V15" s="285"/>
      <c r="W15" s="296" t="s">
        <v>47</v>
      </c>
      <c r="X15" s="19" t="s">
        <v>109</v>
      </c>
      <c r="Y15" s="285">
        <f t="shared" ref="Y15:Y25" si="3">IFERROR(VLOOKUP(X15,$X$7:$Y$11,2,FALSE),0)</f>
        <v>0</v>
      </c>
      <c r="Z15" s="285">
        <f t="shared" ref="Z15:Z25" si="4">IFERROR(VLOOKUP(X15,$X$7:$Z$11,3,FALSE),0)</f>
        <v>0</v>
      </c>
      <c r="AA15" s="285">
        <f t="shared" ref="AA15:AA25" si="5">IFERROR(VLOOKUP(X15,$X$7:$AA$11,4,FALSE),0)</f>
        <v>0</v>
      </c>
      <c r="AB15" s="285">
        <f t="shared" ref="AB15:AB25" si="6">IFERROR(VLOOKUP(X15,$X$7:$AB$11,5,FALSE),0)</f>
        <v>0</v>
      </c>
      <c r="AC15" s="285">
        <f t="shared" ref="AC15:AC25" si="7">IFERROR(VLOOKUP(X15,$X$7:$AC$11,6,FALSE),0)</f>
        <v>0</v>
      </c>
      <c r="AD15" s="285">
        <f t="shared" ref="AD15:AD25" si="8">IFERROR(VLOOKUP(X15,$X$7:$AD$11,7,FALSE),0)</f>
        <v>0</v>
      </c>
      <c r="AE15" s="285">
        <f t="shared" ref="AE15:AE25" si="9">IFERROR(VLOOKUP(X15,$X$7:$AE$11,8,FALSE),0)</f>
        <v>0</v>
      </c>
      <c r="AF15" s="285">
        <f t="shared" ref="AF15:AF25" si="10">IFERROR(VLOOKUP(X15,$X$7:$AF$11,9,FALSE),0)</f>
        <v>0</v>
      </c>
      <c r="AG15" s="285">
        <f t="shared" ref="AG15:AG25" si="11">IFERROR(VLOOKUP(X15,$X$7:$AG$11,10,FALSE),0)</f>
        <v>0</v>
      </c>
      <c r="AH15" s="285">
        <f t="shared" ref="AH15:AH25" si="12">IFERROR(VLOOKUP(X15,$X$7:$AH$11,11,FALSE),0)</f>
        <v>0</v>
      </c>
      <c r="AI15" s="285">
        <f t="shared" ref="AI15:AI25" si="13">IFERROR(VLOOKUP(X15,$X$7:$AI$11,12,FALSE),0)</f>
        <v>0</v>
      </c>
      <c r="AJ15" s="285">
        <f t="shared" ref="AJ15:AJ25" si="14">IFERROR(VLOOKUP(X15,$X$7:$AJ$11,13,FALSE),0)</f>
        <v>0</v>
      </c>
      <c r="AK15" s="286"/>
      <c r="AM15" s="296" t="s">
        <v>47</v>
      </c>
      <c r="AN15" s="19" t="s">
        <v>113</v>
      </c>
      <c r="AO15" s="19" t="s">
        <v>165</v>
      </c>
      <c r="AP15" s="290"/>
      <c r="AQ15" s="287" t="s">
        <v>21</v>
      </c>
      <c r="AR15" s="291">
        <f>SUM(AR13:AR14)</f>
        <v>0</v>
      </c>
      <c r="AS15" s="291">
        <f>SUM(AS13:AS14)</f>
        <v>0</v>
      </c>
      <c r="AT15" s="291">
        <f>SUM(AT13:AT14)</f>
        <v>0</v>
      </c>
      <c r="AU15" s="291">
        <f>SUM(AU13:AU14)</f>
        <v>0</v>
      </c>
    </row>
    <row r="16" spans="2:50" ht="16" hidden="1" outlineLevel="1" thickBot="1">
      <c r="B16" s="24"/>
      <c r="C16" s="294">
        <v>44020</v>
      </c>
      <c r="D16" s="18" t="s">
        <v>107</v>
      </c>
      <c r="E16" s="285"/>
      <c r="F16" s="285"/>
      <c r="G16" s="285"/>
      <c r="H16" s="285"/>
      <c r="I16" s="18">
        <v>10</v>
      </c>
      <c r="J16" s="19" t="s">
        <v>151</v>
      </c>
      <c r="K16" s="18">
        <v>10</v>
      </c>
      <c r="L16" s="18" t="e">
        <f t="shared" si="2"/>
        <v>#N/A</v>
      </c>
      <c r="M16" s="293" t="e">
        <f t="shared" si="0"/>
        <v>#N/A</v>
      </c>
      <c r="N16" s="20" t="s">
        <v>159</v>
      </c>
      <c r="O16" s="286"/>
      <c r="Q16" s="26"/>
      <c r="R16" s="285"/>
      <c r="S16" s="285"/>
      <c r="T16" s="285"/>
      <c r="U16" s="285"/>
      <c r="V16" s="285"/>
      <c r="W16" s="296" t="s">
        <v>47</v>
      </c>
      <c r="X16" s="19" t="s">
        <v>111</v>
      </c>
      <c r="Y16" s="285">
        <f t="shared" si="3"/>
        <v>0</v>
      </c>
      <c r="Z16" s="285">
        <f t="shared" si="4"/>
        <v>0</v>
      </c>
      <c r="AA16" s="285">
        <f t="shared" si="5"/>
        <v>0</v>
      </c>
      <c r="AB16" s="285">
        <f t="shared" si="6"/>
        <v>0</v>
      </c>
      <c r="AC16" s="285">
        <f t="shared" si="7"/>
        <v>0</v>
      </c>
      <c r="AD16" s="285">
        <f t="shared" si="8"/>
        <v>0</v>
      </c>
      <c r="AE16" s="285">
        <f t="shared" si="9"/>
        <v>0</v>
      </c>
      <c r="AF16" s="285">
        <f t="shared" si="10"/>
        <v>0</v>
      </c>
      <c r="AG16" s="285">
        <f t="shared" si="11"/>
        <v>0</v>
      </c>
      <c r="AH16" s="285">
        <f t="shared" si="12"/>
        <v>0</v>
      </c>
      <c r="AI16" s="285">
        <f t="shared" si="13"/>
        <v>0</v>
      </c>
      <c r="AJ16" s="285">
        <f t="shared" si="14"/>
        <v>0</v>
      </c>
      <c r="AK16" s="286"/>
      <c r="AM16" s="296" t="s">
        <v>48</v>
      </c>
      <c r="AN16" s="19" t="s">
        <v>108</v>
      </c>
      <c r="AO16" s="19" t="s">
        <v>166</v>
      </c>
      <c r="AP16" s="290"/>
      <c r="AQ16" s="290"/>
      <c r="AR16" s="290"/>
      <c r="AS16" s="290"/>
    </row>
    <row r="17" spans="2:47" ht="16" hidden="1" outlineLevel="1" thickBot="1">
      <c r="B17" s="24"/>
      <c r="C17" s="294">
        <v>44021</v>
      </c>
      <c r="D17" s="18" t="s">
        <v>107</v>
      </c>
      <c r="E17" s="285"/>
      <c r="F17" s="285"/>
      <c r="G17" s="285"/>
      <c r="H17" s="285"/>
      <c r="I17" s="18">
        <v>11</v>
      </c>
      <c r="J17" s="19" t="s">
        <v>152</v>
      </c>
      <c r="K17" s="18">
        <v>11</v>
      </c>
      <c r="L17" s="18" t="e">
        <f t="shared" si="2"/>
        <v>#N/A</v>
      </c>
      <c r="M17" s="293" t="e">
        <f t="shared" si="0"/>
        <v>#N/A</v>
      </c>
      <c r="N17" s="20" t="s">
        <v>160</v>
      </c>
      <c r="O17" s="286"/>
      <c r="Q17" s="566" t="s">
        <v>119</v>
      </c>
      <c r="R17" s="567"/>
      <c r="S17" s="567"/>
      <c r="T17" s="567"/>
      <c r="U17" s="568"/>
      <c r="V17" s="285"/>
      <c r="W17" s="296" t="s">
        <v>47</v>
      </c>
      <c r="X17" s="19" t="s">
        <v>113</v>
      </c>
      <c r="Y17" s="285">
        <f t="shared" si="3"/>
        <v>0</v>
      </c>
      <c r="Z17" s="285">
        <f t="shared" si="4"/>
        <v>0</v>
      </c>
      <c r="AA17" s="285">
        <f t="shared" si="5"/>
        <v>0</v>
      </c>
      <c r="AB17" s="285">
        <f t="shared" si="6"/>
        <v>0</v>
      </c>
      <c r="AC17" s="285">
        <f t="shared" si="7"/>
        <v>0</v>
      </c>
      <c r="AD17" s="285">
        <f t="shared" si="8"/>
        <v>0</v>
      </c>
      <c r="AE17" s="285">
        <f t="shared" si="9"/>
        <v>0</v>
      </c>
      <c r="AF17" s="285">
        <f t="shared" si="10"/>
        <v>0</v>
      </c>
      <c r="AG17" s="285">
        <f t="shared" si="11"/>
        <v>0</v>
      </c>
      <c r="AH17" s="285">
        <f t="shared" si="12"/>
        <v>0</v>
      </c>
      <c r="AI17" s="285">
        <f t="shared" si="13"/>
        <v>0</v>
      </c>
      <c r="AJ17" s="285">
        <f t="shared" si="14"/>
        <v>0</v>
      </c>
      <c r="AK17" s="286"/>
      <c r="AM17" s="296" t="s">
        <v>48</v>
      </c>
      <c r="AN17" s="19" t="s">
        <v>110</v>
      </c>
      <c r="AO17" s="19" t="s">
        <v>167</v>
      </c>
      <c r="AP17" s="290"/>
      <c r="AQ17" s="297" t="s">
        <v>122</v>
      </c>
      <c r="AR17" s="290">
        <f>SUMIF($AM$4:$AM$8,AR12,$AT$4:$AT$8)</f>
        <v>0</v>
      </c>
      <c r="AS17" s="290">
        <f>SUMIF($AM$4:$AM$8,AS12,$AT$4:$AT$8)</f>
        <v>0</v>
      </c>
      <c r="AT17" s="290">
        <f>SUMIF($AM$4:$AM$8,AT12,$AT$4:$AT$8)</f>
        <v>0</v>
      </c>
      <c r="AU17" s="291">
        <f>SUM(AR17:AT17)</f>
        <v>0</v>
      </c>
    </row>
    <row r="18" spans="2:47" hidden="1" outlineLevel="1">
      <c r="B18" s="24"/>
      <c r="C18" s="294">
        <v>44022</v>
      </c>
      <c r="D18" s="18" t="s">
        <v>107</v>
      </c>
      <c r="E18" s="285"/>
      <c r="F18" s="285"/>
      <c r="G18" s="285"/>
      <c r="H18" s="285"/>
      <c r="I18" s="18">
        <v>12</v>
      </c>
      <c r="J18" s="19" t="s">
        <v>153</v>
      </c>
      <c r="K18" s="18">
        <v>12</v>
      </c>
      <c r="L18" s="18" t="e">
        <f t="shared" si="2"/>
        <v>#N/A</v>
      </c>
      <c r="M18" s="293" t="e">
        <f t="shared" si="0"/>
        <v>#N/A</v>
      </c>
      <c r="N18" s="20" t="s">
        <v>174</v>
      </c>
      <c r="O18" s="286"/>
      <c r="Q18" s="298" t="s">
        <v>178</v>
      </c>
      <c r="R18" s="20" t="s">
        <v>47</v>
      </c>
      <c r="S18" s="299" t="s">
        <v>48</v>
      </c>
      <c r="T18" s="299" t="s">
        <v>161</v>
      </c>
      <c r="U18" s="299" t="s">
        <v>20</v>
      </c>
      <c r="V18" s="285"/>
      <c r="W18" s="296" t="s">
        <v>48</v>
      </c>
      <c r="X18" s="19" t="s">
        <v>108</v>
      </c>
      <c r="Y18" s="285">
        <f t="shared" si="3"/>
        <v>0</v>
      </c>
      <c r="Z18" s="285">
        <f t="shared" si="4"/>
        <v>0</v>
      </c>
      <c r="AA18" s="285">
        <f t="shared" si="5"/>
        <v>0</v>
      </c>
      <c r="AB18" s="285">
        <f t="shared" si="6"/>
        <v>0</v>
      </c>
      <c r="AC18" s="285">
        <f t="shared" si="7"/>
        <v>0</v>
      </c>
      <c r="AD18" s="285">
        <f t="shared" si="8"/>
        <v>0</v>
      </c>
      <c r="AE18" s="285">
        <f t="shared" si="9"/>
        <v>0</v>
      </c>
      <c r="AF18" s="285">
        <f t="shared" si="10"/>
        <v>0</v>
      </c>
      <c r="AG18" s="285">
        <f t="shared" si="11"/>
        <v>0</v>
      </c>
      <c r="AH18" s="285">
        <f t="shared" si="12"/>
        <v>0</v>
      </c>
      <c r="AI18" s="285">
        <f t="shared" si="13"/>
        <v>0</v>
      </c>
      <c r="AJ18" s="285">
        <f t="shared" si="14"/>
        <v>0</v>
      </c>
      <c r="AK18" s="286"/>
      <c r="AM18" s="296" t="s">
        <v>48</v>
      </c>
      <c r="AN18" s="19" t="s">
        <v>112</v>
      </c>
      <c r="AO18" s="19" t="s">
        <v>168</v>
      </c>
      <c r="AP18" s="290"/>
      <c r="AQ18" s="297" t="s">
        <v>123</v>
      </c>
      <c r="AR18" s="290">
        <f>SUMIF($AM$4:$AM$8,AR12,$AU$4:$AU$8)</f>
        <v>0</v>
      </c>
      <c r="AS18" s="290">
        <f>SUMIF($AM$4:$AM$8,AS12,$AU$4:$AU$8)</f>
        <v>0</v>
      </c>
      <c r="AT18" s="290">
        <f>SUMIF($AM$4:$AM$8,AT12,$AU$4:$AU$8)</f>
        <v>0</v>
      </c>
      <c r="AU18" s="291">
        <f>SUM(AR18:AT18)</f>
        <v>0</v>
      </c>
    </row>
    <row r="19" spans="2:47" hidden="1" outlineLevel="1">
      <c r="B19" s="24"/>
      <c r="C19" s="294">
        <v>44023</v>
      </c>
      <c r="D19" s="18" t="s">
        <v>107</v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Q19" s="26">
        <f>'Staff '!$B$9</f>
        <v>0</v>
      </c>
      <c r="R19" s="300">
        <f>$Y$28</f>
        <v>0</v>
      </c>
      <c r="S19" s="300">
        <f>$Y$29</f>
        <v>0</v>
      </c>
      <c r="T19" s="300">
        <f>$Y$30</f>
        <v>0</v>
      </c>
      <c r="U19" s="301">
        <f t="shared" ref="U19:U30" si="15">SUM(R19:T19)</f>
        <v>0</v>
      </c>
      <c r="V19" s="285"/>
      <c r="W19" s="296" t="s">
        <v>48</v>
      </c>
      <c r="X19" s="19" t="s">
        <v>110</v>
      </c>
      <c r="Y19" s="285">
        <f t="shared" si="3"/>
        <v>0</v>
      </c>
      <c r="Z19" s="285">
        <f t="shared" si="4"/>
        <v>0</v>
      </c>
      <c r="AA19" s="285">
        <f t="shared" si="5"/>
        <v>0</v>
      </c>
      <c r="AB19" s="285">
        <f t="shared" si="6"/>
        <v>0</v>
      </c>
      <c r="AC19" s="285">
        <f t="shared" si="7"/>
        <v>0</v>
      </c>
      <c r="AD19" s="285">
        <f t="shared" si="8"/>
        <v>0</v>
      </c>
      <c r="AE19" s="285">
        <f t="shared" si="9"/>
        <v>0</v>
      </c>
      <c r="AF19" s="285">
        <f t="shared" si="10"/>
        <v>0</v>
      </c>
      <c r="AG19" s="285">
        <f t="shared" si="11"/>
        <v>0</v>
      </c>
      <c r="AH19" s="285">
        <f t="shared" si="12"/>
        <v>0</v>
      </c>
      <c r="AI19" s="285">
        <f t="shared" si="13"/>
        <v>0</v>
      </c>
      <c r="AJ19" s="285">
        <f t="shared" si="14"/>
        <v>0</v>
      </c>
      <c r="AK19" s="286"/>
      <c r="AM19" s="296" t="s">
        <v>48</v>
      </c>
      <c r="AN19" s="19" t="s">
        <v>115</v>
      </c>
      <c r="AO19" s="19" t="s">
        <v>169</v>
      </c>
      <c r="AP19" s="290"/>
      <c r="AQ19" s="297"/>
      <c r="AR19" s="290"/>
      <c r="AS19" s="290"/>
    </row>
    <row r="20" spans="2:47" hidden="1" outlineLevel="1">
      <c r="B20" s="24"/>
      <c r="C20" s="294">
        <v>44024</v>
      </c>
      <c r="D20" s="18" t="s">
        <v>107</v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/>
      <c r="Q20" s="302">
        <f>'Staff '!$B$10</f>
        <v>0</v>
      </c>
      <c r="R20" s="300">
        <f>$Z$28</f>
        <v>0</v>
      </c>
      <c r="S20" s="300">
        <f>$Z$29</f>
        <v>0</v>
      </c>
      <c r="T20" s="300">
        <f>$Z$30</f>
        <v>0</v>
      </c>
      <c r="U20" s="301">
        <f t="shared" si="15"/>
        <v>0</v>
      </c>
      <c r="V20" s="285"/>
      <c r="W20" s="296" t="s">
        <v>48</v>
      </c>
      <c r="X20" s="19" t="s">
        <v>112</v>
      </c>
      <c r="Y20" s="285">
        <f t="shared" si="3"/>
        <v>0</v>
      </c>
      <c r="Z20" s="285">
        <f t="shared" si="4"/>
        <v>0</v>
      </c>
      <c r="AA20" s="285">
        <f t="shared" si="5"/>
        <v>0</v>
      </c>
      <c r="AB20" s="285">
        <f t="shared" si="6"/>
        <v>0</v>
      </c>
      <c r="AC20" s="285">
        <f t="shared" si="7"/>
        <v>0</v>
      </c>
      <c r="AD20" s="285">
        <f t="shared" si="8"/>
        <v>0</v>
      </c>
      <c r="AE20" s="285">
        <f t="shared" si="9"/>
        <v>0</v>
      </c>
      <c r="AF20" s="285">
        <f t="shared" si="10"/>
        <v>0</v>
      </c>
      <c r="AG20" s="285">
        <f t="shared" si="11"/>
        <v>0</v>
      </c>
      <c r="AH20" s="285">
        <f t="shared" si="12"/>
        <v>0</v>
      </c>
      <c r="AI20" s="285">
        <f t="shared" si="13"/>
        <v>0</v>
      </c>
      <c r="AJ20" s="285">
        <f t="shared" si="14"/>
        <v>0</v>
      </c>
      <c r="AK20" s="286"/>
      <c r="AM20" s="296" t="s">
        <v>161</v>
      </c>
      <c r="AN20" s="19" t="s">
        <v>150</v>
      </c>
      <c r="AO20" s="19" t="s">
        <v>170</v>
      </c>
      <c r="AP20" s="290"/>
      <c r="AQ20" s="297" t="s">
        <v>124</v>
      </c>
      <c r="AR20" s="290">
        <f>SUMIF($AM$4:$AM$8,AR12,$AV$4:$AV$8)</f>
        <v>0</v>
      </c>
      <c r="AS20" s="290">
        <f>SUMIF($AM$4:$AM$8,AS12,$AV$4:$AV$8)</f>
        <v>0</v>
      </c>
      <c r="AT20" s="290">
        <f>SUMIF($AM$4:$AM$8,AT12,$AV$4:$AV$8)</f>
        <v>0</v>
      </c>
      <c r="AU20" s="291">
        <f>SUM(AR20:AT20)</f>
        <v>0</v>
      </c>
    </row>
    <row r="21" spans="2:47" hidden="1" outlineLevel="1">
      <c r="B21" s="24"/>
      <c r="C21" s="294">
        <v>44025</v>
      </c>
      <c r="D21" s="18" t="s">
        <v>107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  <c r="Q21" s="302">
        <f>'Staff '!$B$11</f>
        <v>0</v>
      </c>
      <c r="R21" s="300">
        <f>$AA$28</f>
        <v>0</v>
      </c>
      <c r="S21" s="300">
        <f>$AA$29</f>
        <v>0</v>
      </c>
      <c r="T21" s="300">
        <f>$AA$30</f>
        <v>0</v>
      </c>
      <c r="U21" s="301">
        <f t="shared" si="15"/>
        <v>0</v>
      </c>
      <c r="V21" s="285"/>
      <c r="W21" s="296" t="s">
        <v>48</v>
      </c>
      <c r="X21" s="19" t="s">
        <v>115</v>
      </c>
      <c r="Y21" s="285">
        <f t="shared" si="3"/>
        <v>0</v>
      </c>
      <c r="Z21" s="285">
        <f t="shared" si="4"/>
        <v>0</v>
      </c>
      <c r="AA21" s="285">
        <f t="shared" si="5"/>
        <v>0</v>
      </c>
      <c r="AB21" s="285">
        <f t="shared" si="6"/>
        <v>0</v>
      </c>
      <c r="AC21" s="285">
        <f t="shared" si="7"/>
        <v>0</v>
      </c>
      <c r="AD21" s="285">
        <f t="shared" si="8"/>
        <v>0</v>
      </c>
      <c r="AE21" s="285">
        <f t="shared" si="9"/>
        <v>0</v>
      </c>
      <c r="AF21" s="285">
        <f t="shared" si="10"/>
        <v>0</v>
      </c>
      <c r="AG21" s="285">
        <f t="shared" si="11"/>
        <v>0</v>
      </c>
      <c r="AH21" s="285">
        <f t="shared" si="12"/>
        <v>0</v>
      </c>
      <c r="AI21" s="285">
        <f t="shared" si="13"/>
        <v>0</v>
      </c>
      <c r="AJ21" s="285">
        <f t="shared" si="14"/>
        <v>0</v>
      </c>
      <c r="AK21" s="286"/>
      <c r="AM21" s="296" t="s">
        <v>161</v>
      </c>
      <c r="AN21" s="19" t="s">
        <v>151</v>
      </c>
      <c r="AO21" s="19" t="s">
        <v>171</v>
      </c>
      <c r="AP21" s="290"/>
      <c r="AQ21" s="297" t="s">
        <v>125</v>
      </c>
      <c r="AR21" s="290">
        <f>SUMIF($AM$4:$AM$8,AR12,$AW$4:$AW$8)</f>
        <v>0</v>
      </c>
      <c r="AS21" s="290">
        <f>SUMIF($AM$4:$AM$8,AS12,$AW$4:$AW$8)</f>
        <v>0</v>
      </c>
      <c r="AT21" s="290">
        <f>SUMIF($AM$4:$AM$8,AT12,$AW$4:$AW$8)</f>
        <v>0</v>
      </c>
      <c r="AU21" s="291">
        <f>SUM(AR21:AT21)</f>
        <v>0</v>
      </c>
    </row>
    <row r="22" spans="2:47" hidden="1" outlineLevel="1">
      <c r="B22" s="24"/>
      <c r="C22" s="294">
        <v>44026</v>
      </c>
      <c r="D22" s="18" t="s">
        <v>107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6"/>
      <c r="Q22" s="302">
        <f>'Staff '!$B$12</f>
        <v>0</v>
      </c>
      <c r="R22" s="300">
        <f>$AB$28</f>
        <v>0</v>
      </c>
      <c r="S22" s="300">
        <f>$AB$29</f>
        <v>0</v>
      </c>
      <c r="T22" s="300">
        <f>$AB$30</f>
        <v>0</v>
      </c>
      <c r="U22" s="301">
        <f t="shared" si="15"/>
        <v>0</v>
      </c>
      <c r="V22" s="285"/>
      <c r="W22" s="296" t="s">
        <v>161</v>
      </c>
      <c r="X22" s="19" t="s">
        <v>150</v>
      </c>
      <c r="Y22" s="285">
        <f t="shared" si="3"/>
        <v>0</v>
      </c>
      <c r="Z22" s="285">
        <f t="shared" si="4"/>
        <v>0</v>
      </c>
      <c r="AA22" s="285">
        <f t="shared" si="5"/>
        <v>0</v>
      </c>
      <c r="AB22" s="285">
        <f t="shared" si="6"/>
        <v>0</v>
      </c>
      <c r="AC22" s="285">
        <f t="shared" si="7"/>
        <v>0</v>
      </c>
      <c r="AD22" s="285">
        <f t="shared" si="8"/>
        <v>0</v>
      </c>
      <c r="AE22" s="285">
        <f t="shared" si="9"/>
        <v>0</v>
      </c>
      <c r="AF22" s="285">
        <f t="shared" si="10"/>
        <v>0</v>
      </c>
      <c r="AG22" s="285">
        <f t="shared" si="11"/>
        <v>0</v>
      </c>
      <c r="AH22" s="285">
        <f t="shared" si="12"/>
        <v>0</v>
      </c>
      <c r="AI22" s="285">
        <f t="shared" si="13"/>
        <v>0</v>
      </c>
      <c r="AJ22" s="285">
        <f t="shared" si="14"/>
        <v>0</v>
      </c>
      <c r="AK22" s="286"/>
      <c r="AM22" s="296" t="s">
        <v>161</v>
      </c>
      <c r="AN22" s="19" t="s">
        <v>152</v>
      </c>
      <c r="AO22" s="19" t="s">
        <v>172</v>
      </c>
      <c r="AP22" s="290"/>
      <c r="AQ22" s="297"/>
      <c r="AR22" s="290"/>
      <c r="AS22" s="290"/>
      <c r="AT22" s="290"/>
    </row>
    <row r="23" spans="2:47" hidden="1" outlineLevel="1">
      <c r="B23" s="24"/>
      <c r="C23" s="294">
        <v>44027</v>
      </c>
      <c r="D23" s="18" t="s">
        <v>107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6"/>
      <c r="Q23" s="302">
        <f>'Staff '!$B$13</f>
        <v>0</v>
      </c>
      <c r="R23" s="300">
        <f>$AC$28</f>
        <v>0</v>
      </c>
      <c r="S23" s="300">
        <f>$AC$29</f>
        <v>0</v>
      </c>
      <c r="T23" s="300">
        <f>$AC$30</f>
        <v>0</v>
      </c>
      <c r="U23" s="301">
        <f t="shared" si="15"/>
        <v>0</v>
      </c>
      <c r="V23" s="285"/>
      <c r="W23" s="296" t="s">
        <v>161</v>
      </c>
      <c r="X23" s="19" t="s">
        <v>151</v>
      </c>
      <c r="Y23" s="285">
        <f t="shared" si="3"/>
        <v>0</v>
      </c>
      <c r="Z23" s="285">
        <f t="shared" si="4"/>
        <v>0</v>
      </c>
      <c r="AA23" s="285">
        <f t="shared" si="5"/>
        <v>0</v>
      </c>
      <c r="AB23" s="285">
        <f t="shared" si="6"/>
        <v>0</v>
      </c>
      <c r="AC23" s="285">
        <f t="shared" si="7"/>
        <v>0</v>
      </c>
      <c r="AD23" s="285">
        <f t="shared" si="8"/>
        <v>0</v>
      </c>
      <c r="AE23" s="285">
        <f t="shared" si="9"/>
        <v>0</v>
      </c>
      <c r="AF23" s="285">
        <f t="shared" si="10"/>
        <v>0</v>
      </c>
      <c r="AG23" s="285">
        <f t="shared" si="11"/>
        <v>0</v>
      </c>
      <c r="AH23" s="285">
        <f t="shared" si="12"/>
        <v>0</v>
      </c>
      <c r="AI23" s="285">
        <f t="shared" si="13"/>
        <v>0</v>
      </c>
      <c r="AJ23" s="285">
        <f t="shared" si="14"/>
        <v>0</v>
      </c>
      <c r="AK23" s="286"/>
      <c r="AM23" s="296" t="s">
        <v>161</v>
      </c>
      <c r="AN23" s="19" t="s">
        <v>153</v>
      </c>
      <c r="AO23" s="19" t="s">
        <v>173</v>
      </c>
      <c r="AP23" s="290"/>
      <c r="AQ23" s="297" t="s">
        <v>188</v>
      </c>
      <c r="AR23" s="300">
        <f>SUM(AK28,AI55)</f>
        <v>0</v>
      </c>
      <c r="AS23" s="300">
        <f>SUM(AK29,AI56)</f>
        <v>0</v>
      </c>
      <c r="AT23" s="300">
        <f>SUM(AK30,AI57)</f>
        <v>0</v>
      </c>
      <c r="AU23" s="301">
        <f>SUM(AR23:AT23)</f>
        <v>0</v>
      </c>
    </row>
    <row r="24" spans="2:47" hidden="1" outlineLevel="1">
      <c r="B24" s="24"/>
      <c r="C24" s="294">
        <v>44028</v>
      </c>
      <c r="D24" s="18" t="s">
        <v>107</v>
      </c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  <c r="Q24" s="302">
        <f>'Staff '!$B$14</f>
        <v>0</v>
      </c>
      <c r="R24" s="300">
        <f>$AD$28</f>
        <v>0</v>
      </c>
      <c r="S24" s="300">
        <f>$AD$29</f>
        <v>0</v>
      </c>
      <c r="T24" s="300">
        <f>$AD$30</f>
        <v>0</v>
      </c>
      <c r="U24" s="301">
        <f t="shared" si="15"/>
        <v>0</v>
      </c>
      <c r="V24" s="285"/>
      <c r="W24" s="296" t="s">
        <v>161</v>
      </c>
      <c r="X24" s="19" t="s">
        <v>152</v>
      </c>
      <c r="Y24" s="285">
        <f t="shared" si="3"/>
        <v>0</v>
      </c>
      <c r="Z24" s="285">
        <f t="shared" si="4"/>
        <v>0</v>
      </c>
      <c r="AA24" s="285">
        <f t="shared" si="5"/>
        <v>0</v>
      </c>
      <c r="AB24" s="285">
        <f t="shared" si="6"/>
        <v>0</v>
      </c>
      <c r="AC24" s="285">
        <f t="shared" si="7"/>
        <v>0</v>
      </c>
      <c r="AD24" s="285">
        <f t="shared" si="8"/>
        <v>0</v>
      </c>
      <c r="AE24" s="285">
        <f t="shared" si="9"/>
        <v>0</v>
      </c>
      <c r="AF24" s="285">
        <f t="shared" si="10"/>
        <v>0</v>
      </c>
      <c r="AG24" s="285">
        <f t="shared" si="11"/>
        <v>0</v>
      </c>
      <c r="AH24" s="285">
        <f t="shared" si="12"/>
        <v>0</v>
      </c>
      <c r="AI24" s="285">
        <f t="shared" si="13"/>
        <v>0</v>
      </c>
      <c r="AJ24" s="285">
        <f t="shared" si="14"/>
        <v>0</v>
      </c>
      <c r="AK24" s="286"/>
      <c r="AO24" s="290"/>
      <c r="AP24" s="290"/>
      <c r="AQ24" s="297" t="s">
        <v>189</v>
      </c>
      <c r="AR24" s="300">
        <f>SUM(AI82)</f>
        <v>0</v>
      </c>
      <c r="AS24" s="300">
        <f>SUM(AI83)</f>
        <v>0</v>
      </c>
      <c r="AT24" s="300">
        <f>SUM(AI84)</f>
        <v>0</v>
      </c>
      <c r="AU24" s="301">
        <f>SUM(AR24:AT24)</f>
        <v>0</v>
      </c>
    </row>
    <row r="25" spans="2:47" hidden="1" outlineLevel="1">
      <c r="B25" s="24"/>
      <c r="C25" s="294">
        <v>44029</v>
      </c>
      <c r="D25" s="18" t="s">
        <v>107</v>
      </c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Q25" s="302">
        <f>'Staff '!$B$15</f>
        <v>0</v>
      </c>
      <c r="R25" s="300">
        <f>$AE$28</f>
        <v>0</v>
      </c>
      <c r="S25" s="300">
        <f>$AE$29</f>
        <v>0</v>
      </c>
      <c r="T25" s="300">
        <f>$AE$30</f>
        <v>0</v>
      </c>
      <c r="U25" s="301">
        <f t="shared" si="15"/>
        <v>0</v>
      </c>
      <c r="V25" s="285"/>
      <c r="W25" s="296" t="s">
        <v>161</v>
      </c>
      <c r="X25" s="19" t="s">
        <v>153</v>
      </c>
      <c r="Y25" s="285">
        <f t="shared" si="3"/>
        <v>0</v>
      </c>
      <c r="Z25" s="285">
        <f t="shared" si="4"/>
        <v>0</v>
      </c>
      <c r="AA25" s="285">
        <f t="shared" si="5"/>
        <v>0</v>
      </c>
      <c r="AB25" s="285">
        <f t="shared" si="6"/>
        <v>0</v>
      </c>
      <c r="AC25" s="285">
        <f t="shared" si="7"/>
        <v>0</v>
      </c>
      <c r="AD25" s="285">
        <f t="shared" si="8"/>
        <v>0</v>
      </c>
      <c r="AE25" s="285">
        <f t="shared" si="9"/>
        <v>0</v>
      </c>
      <c r="AF25" s="285">
        <f t="shared" si="10"/>
        <v>0</v>
      </c>
      <c r="AG25" s="285">
        <f t="shared" si="11"/>
        <v>0</v>
      </c>
      <c r="AH25" s="285">
        <f t="shared" si="12"/>
        <v>0</v>
      </c>
      <c r="AI25" s="285">
        <f t="shared" si="13"/>
        <v>0</v>
      </c>
      <c r="AJ25" s="285">
        <f t="shared" si="14"/>
        <v>0</v>
      </c>
      <c r="AK25" s="286"/>
      <c r="AO25" s="290"/>
      <c r="AP25" s="290"/>
      <c r="AQ25" s="290"/>
      <c r="AR25" s="290"/>
    </row>
    <row r="26" spans="2:47" hidden="1" outlineLevel="1">
      <c r="B26" s="24"/>
      <c r="C26" s="294">
        <v>44030</v>
      </c>
      <c r="D26" s="18" t="s">
        <v>107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/>
      <c r="Q26" s="302">
        <f>'Staff '!$B$16</f>
        <v>0</v>
      </c>
      <c r="R26" s="300">
        <f>$AF$28</f>
        <v>0</v>
      </c>
      <c r="S26" s="300">
        <f>$AF$29</f>
        <v>0</v>
      </c>
      <c r="T26" s="300">
        <f>$AF$30</f>
        <v>0</v>
      </c>
      <c r="U26" s="301">
        <f t="shared" si="15"/>
        <v>0</v>
      </c>
      <c r="V26" s="285"/>
      <c r="W26" s="296"/>
      <c r="X26" s="19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  <c r="AO26" s="290"/>
      <c r="AP26" s="290"/>
      <c r="AQ26" s="290"/>
      <c r="AR26" s="290"/>
    </row>
    <row r="27" spans="2:47" hidden="1" outlineLevel="1">
      <c r="B27" s="24"/>
      <c r="C27" s="294">
        <v>44031</v>
      </c>
      <c r="D27" s="18" t="s">
        <v>107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  <c r="Q27" s="302">
        <f>'Staff '!$B$17</f>
        <v>0</v>
      </c>
      <c r="R27" s="300">
        <f>$AG$28</f>
        <v>0</v>
      </c>
      <c r="S27" s="300">
        <f>$AG$29</f>
        <v>0</v>
      </c>
      <c r="T27" s="300">
        <f>$AG$30</f>
        <v>0</v>
      </c>
      <c r="U27" s="301">
        <f t="shared" si="15"/>
        <v>0</v>
      </c>
      <c r="V27" s="285"/>
      <c r="W27" s="296"/>
      <c r="X27" s="30" t="s">
        <v>181</v>
      </c>
      <c r="Y27" s="20">
        <f>'Staff '!$B$9</f>
        <v>0</v>
      </c>
      <c r="Z27" s="20">
        <f>'Staff '!$B$10</f>
        <v>0</v>
      </c>
      <c r="AA27" s="20">
        <f>'Staff '!$B$11</f>
        <v>0</v>
      </c>
      <c r="AB27" s="20">
        <f>'Staff '!$B$12</f>
        <v>0</v>
      </c>
      <c r="AC27" s="20">
        <f>'Staff '!$B$13</f>
        <v>0</v>
      </c>
      <c r="AD27" s="20">
        <f>'Staff '!$B$14</f>
        <v>0</v>
      </c>
      <c r="AE27" s="20">
        <f>'Staff '!$B$15</f>
        <v>0</v>
      </c>
      <c r="AF27" s="20">
        <f>'Staff '!$B$16</f>
        <v>0</v>
      </c>
      <c r="AG27" s="20">
        <f>'Staff '!$B$17</f>
        <v>0</v>
      </c>
      <c r="AH27" s="20">
        <f>'Staff '!$B$18</f>
        <v>0</v>
      </c>
      <c r="AI27" s="20">
        <f>'Staff '!$B$19</f>
        <v>0</v>
      </c>
      <c r="AJ27" s="20">
        <f>'Staff '!$B$20</f>
        <v>0</v>
      </c>
      <c r="AK27" s="25" t="s">
        <v>21</v>
      </c>
      <c r="AN27" s="288"/>
      <c r="AO27" s="287" t="s">
        <v>190</v>
      </c>
      <c r="AP27" s="296" t="s">
        <v>47</v>
      </c>
      <c r="AR27" s="296" t="s">
        <v>48</v>
      </c>
      <c r="AT27" s="296" t="s">
        <v>161</v>
      </c>
    </row>
    <row r="28" spans="2:47" hidden="1" outlineLevel="1">
      <c r="B28" s="24"/>
      <c r="C28" s="294">
        <v>44032</v>
      </c>
      <c r="D28" s="18" t="s">
        <v>107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6"/>
      <c r="Q28" s="302">
        <f>'Staff '!$B$18</f>
        <v>0</v>
      </c>
      <c r="R28" s="300">
        <f>$AH$28</f>
        <v>0</v>
      </c>
      <c r="S28" s="300">
        <f>$AH$29</f>
        <v>0</v>
      </c>
      <c r="T28" s="300">
        <f>$AH$30</f>
        <v>0</v>
      </c>
      <c r="U28" s="301">
        <f t="shared" si="15"/>
        <v>0</v>
      </c>
      <c r="V28" s="285"/>
      <c r="W28" s="296"/>
      <c r="X28" s="296" t="s">
        <v>47</v>
      </c>
      <c r="Y28" s="285">
        <f>IFERROR(AVERAGEIF($W$14:$W$25,$X$28,$Y$14:$Y$25),0)</f>
        <v>0</v>
      </c>
      <c r="Z28" s="285">
        <f>IFERROR(AVERAGEIF($W$14:$W$25,$X$28,Z14:Z25),0)</f>
        <v>0</v>
      </c>
      <c r="AA28" s="285">
        <f>IFERROR(AVERAGEIF($W$14:$W$25,$X$28,$AA$14:$AA$25),0)</f>
        <v>0</v>
      </c>
      <c r="AB28" s="285">
        <f>IFERROR(AVERAGEIF($W$14:$W$25,X28,$AB$14:$AB$25),0)</f>
        <v>0</v>
      </c>
      <c r="AC28" s="285">
        <f>IFERROR(AVERAGEIF($W$14:$W$25,X28,$AC$14:$AC$25),0)</f>
        <v>0</v>
      </c>
      <c r="AD28" s="285">
        <f>IFERROR(AVERAGEIF($W$14:$W$25,X28,$AD$14:$AD$25),0)</f>
        <v>0</v>
      </c>
      <c r="AE28" s="285">
        <f>IFERROR(AVERAGEIF($W$14:$W$25,X28,$AE$14:$AE$25),0)</f>
        <v>0</v>
      </c>
      <c r="AF28" s="285">
        <f>IFERROR(AVERAGEIF($W$14:$W$25,X28,$AF$14:$AF$25),0)</f>
        <v>0</v>
      </c>
      <c r="AG28" s="285">
        <f>IFERROR(AVERAGEIF($W$14:$W$25,X28,$AG$14:$AG$25),0)</f>
        <v>0</v>
      </c>
      <c r="AH28" s="285">
        <f>IFERROR(AVERAGEIF($W$14:$W$25,X28,$AH$14:$AH$25),0)</f>
        <v>0</v>
      </c>
      <c r="AI28" s="285">
        <f>IFERROR(AVERAGEIF($W$14:$W$25,X28,$AI$14:$AI$25),0)</f>
        <v>0</v>
      </c>
      <c r="AJ28" s="285">
        <f>IFERROR(AVERAGEIF($W$14:$W$25,X28,$AJ$14:$AJ$25),0)</f>
        <v>0</v>
      </c>
      <c r="AK28" s="303">
        <f>SUM(Y28:AJ28)</f>
        <v>0</v>
      </c>
      <c r="AN28" s="304"/>
      <c r="AO28" s="19" t="s">
        <v>162</v>
      </c>
      <c r="AP28" s="290">
        <f>SUMIF($AR$4:$AR$8,AO28,$AQ$4:$AQ$8)</f>
        <v>0</v>
      </c>
      <c r="AQ28" s="19" t="s">
        <v>166</v>
      </c>
      <c r="AR28" s="290">
        <f>SUMIF($AR$4:$AR$8,AQ28,$AQ$4:$AQ$8)</f>
        <v>0</v>
      </c>
      <c r="AS28" s="19" t="s">
        <v>170</v>
      </c>
      <c r="AT28" s="290">
        <f>SUMIF($AR$4:$AR$8,AS28,$AQ$4:$AQ$8)</f>
        <v>0</v>
      </c>
    </row>
    <row r="29" spans="2:47" hidden="1" outlineLevel="1">
      <c r="B29" s="24"/>
      <c r="C29" s="294">
        <v>44033</v>
      </c>
      <c r="D29" s="18" t="s">
        <v>107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  <c r="Q29" s="302">
        <f>'Staff '!$B$19</f>
        <v>0</v>
      </c>
      <c r="R29" s="300">
        <f>$AI$28</f>
        <v>0</v>
      </c>
      <c r="S29" s="300">
        <f>$AI$29</f>
        <v>0</v>
      </c>
      <c r="T29" s="300">
        <f>$AI$30</f>
        <v>0</v>
      </c>
      <c r="U29" s="301">
        <f t="shared" si="15"/>
        <v>0</v>
      </c>
      <c r="V29" s="285"/>
      <c r="W29" s="296"/>
      <c r="X29" s="296" t="s">
        <v>48</v>
      </c>
      <c r="Y29" s="285">
        <f>IFERROR(AVERAGEIF($W$14:$W$25,$X$29,$Y$14:$Y$25),0)</f>
        <v>0</v>
      </c>
      <c r="Z29" s="285">
        <f>IFERROR(AVERAGEIF($W$14:$W$25,X29,$Z$14:$Z$25),0)</f>
        <v>0</v>
      </c>
      <c r="AA29" s="285">
        <f>IFERROR(AVERAGEIF($W$14:$W$25,$X$29,$AA$14:$AA$25),0)</f>
        <v>0</v>
      </c>
      <c r="AB29" s="285">
        <f>IFERROR(AVERAGEIF($W$14:$W$25,X29,$AB$14:$AB$25),0)</f>
        <v>0</v>
      </c>
      <c r="AC29" s="285">
        <f>IFERROR(AVERAGEIF($W$14:$W$25,X29,$AC$14:$AC$25),0)</f>
        <v>0</v>
      </c>
      <c r="AD29" s="285">
        <f>IFERROR(AVERAGEIF($W$14:$W$25,X29,$AD$14:$AD$25),0)</f>
        <v>0</v>
      </c>
      <c r="AE29" s="285">
        <f>IFERROR(AVERAGEIF($W$14:$W$25,X29,$AE$14:$AE$25),0)</f>
        <v>0</v>
      </c>
      <c r="AF29" s="285">
        <f>IFERROR(AVERAGEIF($W$14:$W$25,X29,$AF$14:$AF$25),0)</f>
        <v>0</v>
      </c>
      <c r="AG29" s="285">
        <f>IFERROR(AVERAGEIF($W$14:$W$25,X29,$AG$14:$AG$25),0)</f>
        <v>0</v>
      </c>
      <c r="AH29" s="285">
        <f>IFERROR(AVERAGEIF($W$14:$W$25,X29,$AH$14:$AH$25),0)</f>
        <v>0</v>
      </c>
      <c r="AI29" s="285">
        <f>IFERROR(AVERAGEIF($W$14:$W$25,X29,$AI$14:$AI$25),0)</f>
        <v>0</v>
      </c>
      <c r="AJ29" s="285">
        <f>IFERROR(AVERAGEIF($W$14:$W$25,X29,$AJ$14:$AJ$25),0)</f>
        <v>0</v>
      </c>
      <c r="AK29" s="303">
        <f>SUM(Y29:AJ29)</f>
        <v>0</v>
      </c>
      <c r="AN29" s="304"/>
      <c r="AO29" s="19" t="s">
        <v>163</v>
      </c>
      <c r="AP29" s="290">
        <f>SUMIF($AR$4:$AR$8,AO29,$AQ$4:$AQ$8)</f>
        <v>0</v>
      </c>
      <c r="AQ29" s="19" t="s">
        <v>167</v>
      </c>
      <c r="AR29" s="290">
        <f>SUMIF($AR$4:$AR$8,AQ29,$AQ$4:$AQ$8)</f>
        <v>0</v>
      </c>
      <c r="AS29" s="19" t="s">
        <v>171</v>
      </c>
      <c r="AT29" s="290">
        <f>SUMIF($AR$4:$AR$8,AS29,$AQ$4:$AQ$8)</f>
        <v>0</v>
      </c>
    </row>
    <row r="30" spans="2:47" hidden="1" outlineLevel="1">
      <c r="B30" s="24"/>
      <c r="C30" s="294">
        <v>44034</v>
      </c>
      <c r="D30" s="18" t="s">
        <v>107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Q30" s="302">
        <f>'Staff '!$B$20</f>
        <v>0</v>
      </c>
      <c r="R30" s="300">
        <f>$AJ$28</f>
        <v>0</v>
      </c>
      <c r="S30" s="300">
        <f>$AJ$29</f>
        <v>0</v>
      </c>
      <c r="T30" s="300">
        <f>$AJ$30</f>
        <v>0</v>
      </c>
      <c r="U30" s="301">
        <f t="shared" si="15"/>
        <v>0</v>
      </c>
      <c r="V30" s="285"/>
      <c r="W30" s="296"/>
      <c r="X30" s="296" t="s">
        <v>161</v>
      </c>
      <c r="Y30" s="285">
        <f>IFERROR(AVERAGEIF($W$14:$W$25,$X$30,$Y$14:$Y$25),0)</f>
        <v>0</v>
      </c>
      <c r="Z30" s="285">
        <f>IFERROR(AVERAGEIF($W$14:$W$25,X30,$Z$14:$Z$25),0)</f>
        <v>0</v>
      </c>
      <c r="AA30" s="285">
        <f>IFERROR(AVERAGEIF($W$14:$W$25,$X$30,AA16:AA27),0)</f>
        <v>0</v>
      </c>
      <c r="AB30" s="285">
        <f>IFERROR(AVERAGEIF($W$14:$W$25,X30,$AB$14:$AB$25),0)</f>
        <v>0</v>
      </c>
      <c r="AC30" s="285">
        <f>IFERROR(AVERAGEIF($W$14:$W$25,X30,$AC$14:$AC$25),0)</f>
        <v>0</v>
      </c>
      <c r="AD30" s="285">
        <f>IFERROR(AVERAGEIF($W$14:$W$25,X30,$AD$14:$AD$25),0)</f>
        <v>0</v>
      </c>
      <c r="AE30" s="285">
        <f>IFERROR(AVERAGEIF($W$14:$W$25,X30,$AE$14:$AE$25),0)</f>
        <v>0</v>
      </c>
      <c r="AF30" s="285">
        <f>IFERROR(AVERAGEIF($W$14:$W$25,X30,$AF$14:$AF$25),0)</f>
        <v>0</v>
      </c>
      <c r="AG30" s="285">
        <f>IFERROR(AVERAGEIF($W$14:$W$25,X30,$AG$14:$AG$25),0)</f>
        <v>0</v>
      </c>
      <c r="AH30" s="285">
        <f>IFERROR(AVERAGEIF($W$14:$W$25,X30,$AH$14:$AH$25),0)</f>
        <v>0</v>
      </c>
      <c r="AI30" s="285">
        <f>IFERROR(AVERAGEIF($W$14:$W$25,X30,$AI$14:$AI$25),0)</f>
        <v>0</v>
      </c>
      <c r="AJ30" s="285">
        <f>IFERROR(AVERAGEIF($W$14:$W$25,X30,$AJ$14:$AJ$25),0)</f>
        <v>0</v>
      </c>
      <c r="AK30" s="303">
        <f>SUM(Y30:AJ30)</f>
        <v>0</v>
      </c>
      <c r="AN30" s="304"/>
      <c r="AO30" s="19" t="s">
        <v>164</v>
      </c>
      <c r="AP30" s="290">
        <f>SUMIF($AR$4:$AR$8,AO30,$AQ$4:$AQ$8)</f>
        <v>0</v>
      </c>
      <c r="AQ30" s="19" t="s">
        <v>168</v>
      </c>
      <c r="AR30" s="290">
        <f>SUMIF($AR$4:$AR$8,AQ30,$AQ$4:$AQ$8)</f>
        <v>0</v>
      </c>
      <c r="AS30" s="19" t="s">
        <v>172</v>
      </c>
      <c r="AT30" s="290">
        <f>SUMIF($AR$4:$AR$8,AS30,$AQ$4:$AQ$8)</f>
        <v>0</v>
      </c>
    </row>
    <row r="31" spans="2:47" hidden="1" outlineLevel="1">
      <c r="B31" s="24"/>
      <c r="C31" s="294">
        <v>44035</v>
      </c>
      <c r="D31" s="18" t="s">
        <v>107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6"/>
      <c r="Q31" s="24"/>
      <c r="R31" s="285"/>
      <c r="S31" s="285"/>
      <c r="T31" s="285"/>
      <c r="U31" s="285"/>
      <c r="V31" s="285"/>
      <c r="W31" s="30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  <c r="AN31" s="304"/>
      <c r="AO31" s="19" t="s">
        <v>165</v>
      </c>
      <c r="AP31" s="290">
        <f>SUMIF($AR$4:$AR$8,AO31,$AQ$4:$AQ$8)</f>
        <v>0</v>
      </c>
      <c r="AQ31" s="19" t="s">
        <v>169</v>
      </c>
      <c r="AR31" s="290">
        <f>SUMIF($AR$4:$AR$8,AQ31,$AQ$4:$AQ$8)</f>
        <v>0</v>
      </c>
      <c r="AS31" s="19" t="s">
        <v>173</v>
      </c>
      <c r="AT31" s="290">
        <f>SUMIF($AR$4:$AR$8,AS31,$AQ$4:$AQ$8)</f>
        <v>0</v>
      </c>
    </row>
    <row r="32" spans="2:47" ht="16" hidden="1" outlineLevel="1" thickBot="1">
      <c r="B32" s="24"/>
      <c r="C32" s="294">
        <v>44036</v>
      </c>
      <c r="D32" s="18" t="s">
        <v>107</v>
      </c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6"/>
      <c r="Q32" s="306"/>
      <c r="R32" s="285"/>
      <c r="S32" s="285"/>
      <c r="T32" s="285"/>
      <c r="U32" s="285"/>
      <c r="V32" s="285"/>
      <c r="W32" s="30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O32" s="32" t="s">
        <v>21</v>
      </c>
      <c r="AP32" s="291">
        <f>SUM(AP28:AP31)</f>
        <v>0</v>
      </c>
      <c r="AR32" s="291">
        <f>SUM(AR28:AR31)</f>
        <v>0</v>
      </c>
      <c r="AT32" s="291">
        <f>SUM(AT28:AT31)</f>
        <v>0</v>
      </c>
      <c r="AU32" s="291">
        <f>SUM(AP32:AT32)</f>
        <v>0</v>
      </c>
    </row>
    <row r="33" spans="2:44" ht="16" hidden="1" outlineLevel="1" thickBot="1">
      <c r="B33" s="24"/>
      <c r="C33" s="294">
        <v>44037</v>
      </c>
      <c r="D33" s="18" t="s">
        <v>107</v>
      </c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  <c r="Q33" s="566" t="s">
        <v>179</v>
      </c>
      <c r="R33" s="567"/>
      <c r="S33" s="567"/>
      <c r="T33" s="567"/>
      <c r="U33" s="568"/>
      <c r="V33" s="285"/>
      <c r="W33" s="305"/>
      <c r="X33" s="285"/>
      <c r="Y33" s="20">
        <f>'Staff '!$B$24</f>
        <v>0</v>
      </c>
      <c r="Z33" s="20">
        <f>'Staff '!$B$25</f>
        <v>0</v>
      </c>
      <c r="AA33" s="20">
        <f>'Staff '!$B$26</f>
        <v>0</v>
      </c>
      <c r="AB33" s="20">
        <f>'Staff '!$B$27</f>
        <v>0</v>
      </c>
      <c r="AC33" s="20">
        <f>'Staff '!$B$28</f>
        <v>0</v>
      </c>
      <c r="AD33" s="20">
        <f>'Staff '!$B$29</f>
        <v>0</v>
      </c>
      <c r="AE33" s="20">
        <f>'Staff '!$B$30</f>
        <v>0</v>
      </c>
      <c r="AF33" s="20">
        <f>'Staff '!$B$31</f>
        <v>0</v>
      </c>
      <c r="AG33" s="20">
        <f>'Staff '!$B$32</f>
        <v>0</v>
      </c>
      <c r="AH33" s="20">
        <f>'Staff '!$B$33</f>
        <v>0</v>
      </c>
      <c r="AI33" s="338" t="s">
        <v>21</v>
      </c>
      <c r="AJ33" s="285"/>
      <c r="AK33" s="286"/>
    </row>
    <row r="34" spans="2:44" hidden="1" outlineLevel="1">
      <c r="B34" s="24"/>
      <c r="C34" s="294">
        <v>44038</v>
      </c>
      <c r="D34" s="18" t="s">
        <v>107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Q34" s="298" t="s">
        <v>178</v>
      </c>
      <c r="R34" s="20" t="s">
        <v>47</v>
      </c>
      <c r="S34" s="299" t="s">
        <v>48</v>
      </c>
      <c r="T34" s="299" t="s">
        <v>161</v>
      </c>
      <c r="U34" s="299" t="s">
        <v>20</v>
      </c>
      <c r="V34" s="285"/>
      <c r="W34" s="557" t="s">
        <v>120</v>
      </c>
      <c r="X34" s="19" t="str">
        <f>'Staff '!$E$6</f>
        <v>-</v>
      </c>
      <c r="Y34" s="285">
        <f>'Staff '!$E$24</f>
        <v>0</v>
      </c>
      <c r="Z34" s="285">
        <f>'Staff '!$E$25</f>
        <v>0</v>
      </c>
      <c r="AA34" s="285">
        <f>'Staff '!$E$26</f>
        <v>0</v>
      </c>
      <c r="AB34" s="285">
        <f>'Staff '!$E$27</f>
        <v>0</v>
      </c>
      <c r="AC34" s="285">
        <f>'Staff '!$E$28</f>
        <v>0</v>
      </c>
      <c r="AD34" s="285">
        <f>'Staff '!$E$29</f>
        <v>0</v>
      </c>
      <c r="AE34" s="285">
        <f>'Staff '!$E$30</f>
        <v>0</v>
      </c>
      <c r="AF34" s="285">
        <f>'Staff '!$E$31</f>
        <v>0</v>
      </c>
      <c r="AG34" s="285">
        <f>'Staff '!$E$32</f>
        <v>0</v>
      </c>
      <c r="AH34" s="285">
        <f>'Staff '!$E$33</f>
        <v>0</v>
      </c>
      <c r="AI34" s="339">
        <f>SUM(Y34:AH34)</f>
        <v>0</v>
      </c>
      <c r="AJ34" s="285"/>
      <c r="AK34" s="286"/>
    </row>
    <row r="35" spans="2:44" hidden="1" outlineLevel="1">
      <c r="B35" s="24"/>
      <c r="C35" s="294">
        <v>44039</v>
      </c>
      <c r="D35" s="18" t="s">
        <v>107</v>
      </c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6"/>
      <c r="Q35" s="24">
        <f>'Staff '!$B$24</f>
        <v>0</v>
      </c>
      <c r="R35" s="285">
        <f>$Y$55</f>
        <v>0</v>
      </c>
      <c r="S35" s="285">
        <f>$Y$56</f>
        <v>0</v>
      </c>
      <c r="T35" s="285">
        <f>$Y$57</f>
        <v>0</v>
      </c>
      <c r="U35" s="301">
        <f t="shared" ref="U35:U44" si="16">SUM(R35:T35)</f>
        <v>0</v>
      </c>
      <c r="V35" s="285"/>
      <c r="W35" s="558"/>
      <c r="X35" s="19" t="str">
        <f>'Staff '!$G$6</f>
        <v>-</v>
      </c>
      <c r="Y35" s="285">
        <f>'Staff '!$G$24</f>
        <v>0</v>
      </c>
      <c r="Z35" s="285">
        <f>'Staff '!$G$25</f>
        <v>0</v>
      </c>
      <c r="AA35" s="285">
        <f>'Staff '!$G$26</f>
        <v>0</v>
      </c>
      <c r="AB35" s="285">
        <f>'Staff '!$G$27</f>
        <v>0</v>
      </c>
      <c r="AC35" s="285">
        <f>'Staff '!$G$28</f>
        <v>0</v>
      </c>
      <c r="AD35" s="285">
        <f>'Staff '!$G$29</f>
        <v>0</v>
      </c>
      <c r="AE35" s="285">
        <f>'Staff '!$G$30</f>
        <v>0</v>
      </c>
      <c r="AF35" s="285">
        <f>'Staff '!$G$31</f>
        <v>0</v>
      </c>
      <c r="AG35" s="285">
        <f>'Staff '!$G$32</f>
        <v>0</v>
      </c>
      <c r="AH35" s="285">
        <f>'Staff '!$G$33</f>
        <v>0</v>
      </c>
      <c r="AI35" s="339">
        <f>SUM(Y35:AH35)</f>
        <v>0</v>
      </c>
      <c r="AJ35" s="285"/>
      <c r="AK35" s="286"/>
    </row>
    <row r="36" spans="2:44" hidden="1" outlineLevel="1">
      <c r="B36" s="24"/>
      <c r="C36" s="294">
        <v>44040</v>
      </c>
      <c r="D36" s="18" t="s">
        <v>107</v>
      </c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6"/>
      <c r="Q36" s="24">
        <f>'Staff '!$B$25</f>
        <v>0</v>
      </c>
      <c r="R36" s="285">
        <f>$Z$55</f>
        <v>0</v>
      </c>
      <c r="S36" s="285">
        <f>$Z$56</f>
        <v>0</v>
      </c>
      <c r="T36" s="285">
        <f>$Z$57</f>
        <v>0</v>
      </c>
      <c r="U36" s="301">
        <f t="shared" si="16"/>
        <v>0</v>
      </c>
      <c r="V36" s="285"/>
      <c r="W36" s="558"/>
      <c r="X36" s="19" t="str">
        <f>'Staff '!$I$6</f>
        <v>-</v>
      </c>
      <c r="Y36" s="285">
        <f>'Staff '!$I$24</f>
        <v>0</v>
      </c>
      <c r="Z36" s="285">
        <f>'Staff '!$I$25</f>
        <v>0</v>
      </c>
      <c r="AA36" s="285">
        <f>'Staff '!$I$26</f>
        <v>0</v>
      </c>
      <c r="AB36" s="285">
        <f>'Staff '!$I$27</f>
        <v>0</v>
      </c>
      <c r="AC36" s="285">
        <f>'Staff '!$I$28</f>
        <v>0</v>
      </c>
      <c r="AD36" s="285">
        <f>'Staff '!$I$29</f>
        <v>0</v>
      </c>
      <c r="AE36" s="285">
        <f>'Staff '!$I$30</f>
        <v>0</v>
      </c>
      <c r="AF36" s="285">
        <f>'Staff '!$I$31</f>
        <v>0</v>
      </c>
      <c r="AG36" s="285">
        <f>'Staff '!$I$32</f>
        <v>0</v>
      </c>
      <c r="AH36" s="285">
        <f>'Staff '!$I$33</f>
        <v>0</v>
      </c>
      <c r="AI36" s="339">
        <f>SUM(Y36:AH36)</f>
        <v>0</v>
      </c>
      <c r="AJ36" s="285"/>
      <c r="AK36" s="286"/>
      <c r="AN36" s="288" t="s">
        <v>75</v>
      </c>
      <c r="AQ36" s="307"/>
      <c r="AR36" s="33"/>
    </row>
    <row r="37" spans="2:44" hidden="1" outlineLevel="1">
      <c r="B37" s="24"/>
      <c r="C37" s="294">
        <v>44041</v>
      </c>
      <c r="D37" s="18" t="s">
        <v>107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  <c r="Q37" s="24">
        <f>'Staff '!$B$26</f>
        <v>0</v>
      </c>
      <c r="R37" s="285">
        <f>$AA$55</f>
        <v>0</v>
      </c>
      <c r="S37" s="285">
        <f>$AA$56</f>
        <v>0</v>
      </c>
      <c r="T37" s="285">
        <f>$AA$57</f>
        <v>0</v>
      </c>
      <c r="U37" s="301">
        <f t="shared" si="16"/>
        <v>0</v>
      </c>
      <c r="V37" s="285"/>
      <c r="W37" s="558"/>
      <c r="X37" s="19" t="str">
        <f>'Staff '!$K$6</f>
        <v>-</v>
      </c>
      <c r="Y37" s="285">
        <f>'Staff '!$K$24</f>
        <v>0</v>
      </c>
      <c r="Z37" s="285">
        <f>'Staff '!$K$25</f>
        <v>0</v>
      </c>
      <c r="AA37" s="285">
        <f>'Staff '!$K$26</f>
        <v>0</v>
      </c>
      <c r="AB37" s="285">
        <f>'Staff '!$K$27</f>
        <v>0</v>
      </c>
      <c r="AC37" s="285">
        <f>'Staff '!$K$28</f>
        <v>0</v>
      </c>
      <c r="AD37" s="285">
        <f>'Staff '!$K$29</f>
        <v>0</v>
      </c>
      <c r="AE37" s="285">
        <f>'Staff '!$K$30</f>
        <v>0</v>
      </c>
      <c r="AF37" s="285">
        <f>'Staff '!$K$31</f>
        <v>0</v>
      </c>
      <c r="AG37" s="285">
        <f>'Staff '!$K$32</f>
        <v>0</v>
      </c>
      <c r="AH37" s="285">
        <f>'Staff '!$K$33</f>
        <v>0</v>
      </c>
      <c r="AI37" s="339">
        <f>SUM(Y37:AH37)</f>
        <v>0</v>
      </c>
      <c r="AJ37" s="285"/>
      <c r="AK37" s="286"/>
      <c r="AN37" s="281" t="s">
        <v>68</v>
      </c>
      <c r="AO37" s="290">
        <v>420000</v>
      </c>
      <c r="AQ37" s="33"/>
      <c r="AR37" s="308"/>
    </row>
    <row r="38" spans="2:44" ht="16" hidden="1" outlineLevel="1" thickBot="1">
      <c r="B38" s="24"/>
      <c r="C38" s="294">
        <v>44042</v>
      </c>
      <c r="D38" s="18" t="s">
        <v>107</v>
      </c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6"/>
      <c r="Q38" s="24">
        <f>'Staff '!$B$27</f>
        <v>0</v>
      </c>
      <c r="R38" s="285">
        <f>$AB$55</f>
        <v>0</v>
      </c>
      <c r="S38" s="285">
        <f>$AB$56</f>
        <v>0</v>
      </c>
      <c r="T38" s="285">
        <f>$AB$57</f>
        <v>0</v>
      </c>
      <c r="U38" s="301">
        <f t="shared" si="16"/>
        <v>0</v>
      </c>
      <c r="V38" s="285"/>
      <c r="W38" s="559"/>
      <c r="X38" s="19" t="str">
        <f>'Staff '!$M$6</f>
        <v>-</v>
      </c>
      <c r="Y38" s="285">
        <f>'Staff '!$M$24</f>
        <v>0</v>
      </c>
      <c r="Z38" s="285">
        <f>'Staff '!$M$25</f>
        <v>0</v>
      </c>
      <c r="AA38" s="285">
        <f>'Staff '!$M$26</f>
        <v>0</v>
      </c>
      <c r="AB38" s="285">
        <f>'Staff '!$M$27</f>
        <v>0</v>
      </c>
      <c r="AC38" s="285">
        <f>'Staff '!$M$28</f>
        <v>0</v>
      </c>
      <c r="AD38" s="285">
        <f>'Staff '!$M$29</f>
        <v>0</v>
      </c>
      <c r="AE38" s="285">
        <f>'Staff '!$M$30</f>
        <v>0</v>
      </c>
      <c r="AF38" s="285">
        <f>'Staff '!$M$31</f>
        <v>0</v>
      </c>
      <c r="AG38" s="285">
        <f>'Staff '!$M$32</f>
        <v>0</v>
      </c>
      <c r="AH38" s="285">
        <f>'Staff '!$M$33</f>
        <v>0</v>
      </c>
      <c r="AI38" s="339">
        <f>SUM(Y38:AH38)</f>
        <v>0</v>
      </c>
      <c r="AJ38" s="285"/>
      <c r="AK38" s="286"/>
      <c r="AN38" s="281" t="s">
        <v>69</v>
      </c>
      <c r="AO38" s="290">
        <v>420000</v>
      </c>
      <c r="AQ38" s="33"/>
      <c r="AR38" s="308"/>
    </row>
    <row r="39" spans="2:44" hidden="1" outlineLevel="1">
      <c r="B39" s="24"/>
      <c r="C39" s="294">
        <v>44043</v>
      </c>
      <c r="D39" s="18" t="s">
        <v>107</v>
      </c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6"/>
      <c r="Q39" s="24">
        <f>'Staff '!$B$28</f>
        <v>0</v>
      </c>
      <c r="R39" s="285">
        <f>$AC$55</f>
        <v>0</v>
      </c>
      <c r="S39" s="285">
        <f>$AC$56</f>
        <v>0</v>
      </c>
      <c r="T39" s="285">
        <f>$AC$57</f>
        <v>0</v>
      </c>
      <c r="U39" s="301">
        <f t="shared" si="16"/>
        <v>0</v>
      </c>
      <c r="V39" s="285"/>
      <c r="W39" s="30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  <c r="AN39" s="281" t="s">
        <v>193</v>
      </c>
      <c r="AO39" s="290">
        <v>280000</v>
      </c>
      <c r="AQ39" s="33"/>
      <c r="AR39" s="308"/>
    </row>
    <row r="40" spans="2:44" hidden="1" outlineLevel="1">
      <c r="B40" s="24"/>
      <c r="C40" s="294">
        <v>44044</v>
      </c>
      <c r="D40" s="18" t="s">
        <v>107</v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6"/>
      <c r="Q40" s="24">
        <f>'Staff '!$B$29</f>
        <v>0</v>
      </c>
      <c r="R40" s="285">
        <f>$AD$55</f>
        <v>0</v>
      </c>
      <c r="S40" s="285">
        <f>$AD$56</f>
        <v>0</v>
      </c>
      <c r="T40" s="285">
        <f>$AD$57</f>
        <v>0</v>
      </c>
      <c r="U40" s="301">
        <f t="shared" si="16"/>
        <v>0</v>
      </c>
      <c r="V40" s="285"/>
      <c r="W40" s="305"/>
      <c r="X40" s="20" t="s">
        <v>178</v>
      </c>
      <c r="Y40" s="20">
        <f>'Staff '!$B$24</f>
        <v>0</v>
      </c>
      <c r="Z40" s="20">
        <f>'Staff '!$B$25</f>
        <v>0</v>
      </c>
      <c r="AA40" s="20">
        <f>'Staff '!$B$26</f>
        <v>0</v>
      </c>
      <c r="AB40" s="20">
        <f>'Staff '!$B$27</f>
        <v>0</v>
      </c>
      <c r="AC40" s="20">
        <f>'Staff '!$B$28</f>
        <v>0</v>
      </c>
      <c r="AD40" s="20">
        <f>'Staff '!$B$29</f>
        <v>0</v>
      </c>
      <c r="AE40" s="20">
        <f>'Staff '!$B$30</f>
        <v>0</v>
      </c>
      <c r="AF40" s="20">
        <f>'Staff '!$B$31</f>
        <v>0</v>
      </c>
      <c r="AG40" s="20">
        <f>'Staff '!$B$32</f>
        <v>0</v>
      </c>
      <c r="AH40" s="20">
        <f>'Staff '!$B$33</f>
        <v>0</v>
      </c>
      <c r="AI40" s="285"/>
      <c r="AJ40" s="285"/>
      <c r="AK40" s="286"/>
      <c r="AN40" s="281" t="s">
        <v>70</v>
      </c>
      <c r="AO40" s="290">
        <v>280000</v>
      </c>
      <c r="AQ40" s="33"/>
      <c r="AR40" s="308"/>
    </row>
    <row r="41" spans="2:44" hidden="1" outlineLevel="1">
      <c r="B41" s="24"/>
      <c r="C41" s="294">
        <v>44045</v>
      </c>
      <c r="D41" s="18" t="s">
        <v>107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6"/>
      <c r="Q41" s="24">
        <f>'Staff '!$B$30</f>
        <v>0</v>
      </c>
      <c r="R41" s="285">
        <f>$AE$55</f>
        <v>0</v>
      </c>
      <c r="S41" s="285">
        <f>$AE$56</f>
        <v>0</v>
      </c>
      <c r="T41" s="285">
        <f>$AE$57</f>
        <v>0</v>
      </c>
      <c r="U41" s="301">
        <f t="shared" si="16"/>
        <v>0</v>
      </c>
      <c r="V41" s="285"/>
      <c r="W41" s="296" t="s">
        <v>47</v>
      </c>
      <c r="X41" s="19" t="s">
        <v>107</v>
      </c>
      <c r="Y41" s="285">
        <f>IFERROR(VLOOKUP(X41,$X$34:$Y$38,2,FALSE),0)</f>
        <v>0</v>
      </c>
      <c r="Z41" s="285">
        <f>IFERROR(VLOOKUP(X41,$X$34:$Z$38,3,FALSE),0)</f>
        <v>0</v>
      </c>
      <c r="AA41" s="285">
        <f>IFERROR(VLOOKUP(X41,$X$34:$AA$38,4,FALSE),0)</f>
        <v>0</v>
      </c>
      <c r="AB41" s="285">
        <f>IFERROR(VLOOKUP(X41,$X$34:$AB$38,5,FALSE),0)</f>
        <v>0</v>
      </c>
      <c r="AC41" s="285">
        <f>IFERROR(VLOOKUP(X41,$X$34:$AC$38,6,FALSE),0)</f>
        <v>0</v>
      </c>
      <c r="AD41" s="285">
        <f>IFERROR(VLOOKUP(X41,$X$34:$AD$38,7,FALSE),0)</f>
        <v>0</v>
      </c>
      <c r="AE41" s="285">
        <f>IFERROR(VLOOKUP(X41,$X$34:$AE$38,8,FALSE),0)</f>
        <v>0</v>
      </c>
      <c r="AF41" s="285">
        <f>IFERROR(VLOOKUP(X41,$X$34:$AF$38,9,FALSE),0)</f>
        <v>0</v>
      </c>
      <c r="AG41" s="285">
        <f>IFERROR(VLOOKUP(X41,$X$34:$AG$38,10,FALSE),0)</f>
        <v>0</v>
      </c>
      <c r="AH41" s="285">
        <f>IFERROR(VLOOKUP(X41,$X$34:$AH$38,11,FALSE),0)</f>
        <v>0</v>
      </c>
      <c r="AI41" s="285"/>
      <c r="AJ41" s="285"/>
      <c r="AK41" s="286"/>
      <c r="AN41" s="281" t="s">
        <v>71</v>
      </c>
      <c r="AO41" s="290">
        <v>280000</v>
      </c>
      <c r="AQ41" s="33"/>
      <c r="AR41" s="308"/>
    </row>
    <row r="42" spans="2:44" hidden="1" outlineLevel="1">
      <c r="B42" s="24"/>
      <c r="C42" s="294">
        <v>44046</v>
      </c>
      <c r="D42" s="18" t="s">
        <v>107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6"/>
      <c r="Q42" s="24">
        <f>'Staff '!$B$31</f>
        <v>0</v>
      </c>
      <c r="R42" s="285">
        <f>$AF$55</f>
        <v>0</v>
      </c>
      <c r="S42" s="285">
        <f>$AF$56</f>
        <v>0</v>
      </c>
      <c r="T42" s="285">
        <f>$AF$57</f>
        <v>0</v>
      </c>
      <c r="U42" s="301">
        <f t="shared" si="16"/>
        <v>0</v>
      </c>
      <c r="V42" s="285"/>
      <c r="W42" s="296" t="s">
        <v>47</v>
      </c>
      <c r="X42" s="19" t="s">
        <v>109</v>
      </c>
      <c r="Y42" s="285">
        <f t="shared" ref="Y42:Y52" si="17">IFERROR(VLOOKUP(X42,$X$34:$Y$38,2,FALSE),0)</f>
        <v>0</v>
      </c>
      <c r="Z42" s="285">
        <f t="shared" ref="Z42:Z52" si="18">IFERROR(VLOOKUP(X42,$X$34:$Z$38,3,FALSE),0)</f>
        <v>0</v>
      </c>
      <c r="AA42" s="285">
        <f t="shared" ref="AA42:AA52" si="19">IFERROR(VLOOKUP(X42,$X$34:$AA$38,4,FALSE),0)</f>
        <v>0</v>
      </c>
      <c r="AB42" s="285">
        <f t="shared" ref="AB42:AB52" si="20">IFERROR(VLOOKUP(X42,$X$34:$AB$38,5,FALSE),0)</f>
        <v>0</v>
      </c>
      <c r="AC42" s="285">
        <f t="shared" ref="AC42:AC52" si="21">IFERROR(VLOOKUP(X42,$X$34:$AC$38,6,FALSE),0)</f>
        <v>0</v>
      </c>
      <c r="AD42" s="285">
        <f t="shared" ref="AD42:AD52" si="22">IFERROR(VLOOKUP(X42,$X$34:$AD$38,7,FALSE),0)</f>
        <v>0</v>
      </c>
      <c r="AE42" s="285">
        <f t="shared" ref="AE42:AE52" si="23">IFERROR(VLOOKUP(X42,$X$34:$AE$38,8,FALSE),0)</f>
        <v>0</v>
      </c>
      <c r="AF42" s="285">
        <f t="shared" ref="AF42:AF52" si="24">IFERROR(VLOOKUP(X42,$X$34:$AF$38,9,FALSE),0)</f>
        <v>0</v>
      </c>
      <c r="AG42" s="285">
        <f t="shared" ref="AG42:AG52" si="25">IFERROR(VLOOKUP(X42,$X$34:$AG$38,10,FALSE),0)</f>
        <v>0</v>
      </c>
      <c r="AH42" s="285">
        <f t="shared" ref="AH42:AH52" si="26">IFERROR(VLOOKUP(X42,$X$34:$AH$38,11,FALSE),0)</f>
        <v>0</v>
      </c>
      <c r="AI42" s="285"/>
      <c r="AJ42" s="285"/>
      <c r="AK42" s="286"/>
      <c r="AN42" s="281" t="s">
        <v>72</v>
      </c>
      <c r="AO42" s="290">
        <v>220000</v>
      </c>
      <c r="AQ42" s="33"/>
      <c r="AR42" s="33"/>
    </row>
    <row r="43" spans="2:44" hidden="1" outlineLevel="1">
      <c r="B43" s="24"/>
      <c r="C43" s="294">
        <v>44047</v>
      </c>
      <c r="D43" s="18" t="s">
        <v>107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6"/>
      <c r="Q43" s="24">
        <f>'Staff '!$B$32</f>
        <v>0</v>
      </c>
      <c r="R43" s="285">
        <f>$AG$55</f>
        <v>0</v>
      </c>
      <c r="S43" s="285">
        <f>$AG$56</f>
        <v>0</v>
      </c>
      <c r="T43" s="285">
        <f>$AG$57</f>
        <v>0</v>
      </c>
      <c r="U43" s="301">
        <f t="shared" si="16"/>
        <v>0</v>
      </c>
      <c r="V43" s="285"/>
      <c r="W43" s="296" t="s">
        <v>47</v>
      </c>
      <c r="X43" s="19" t="s">
        <v>111</v>
      </c>
      <c r="Y43" s="285">
        <f t="shared" si="17"/>
        <v>0</v>
      </c>
      <c r="Z43" s="285">
        <f t="shared" si="18"/>
        <v>0</v>
      </c>
      <c r="AA43" s="285">
        <f t="shared" si="19"/>
        <v>0</v>
      </c>
      <c r="AB43" s="285">
        <f t="shared" si="20"/>
        <v>0</v>
      </c>
      <c r="AC43" s="285">
        <f t="shared" si="21"/>
        <v>0</v>
      </c>
      <c r="AD43" s="285">
        <f t="shared" si="22"/>
        <v>0</v>
      </c>
      <c r="AE43" s="285">
        <f t="shared" si="23"/>
        <v>0</v>
      </c>
      <c r="AF43" s="285">
        <f t="shared" si="24"/>
        <v>0</v>
      </c>
      <c r="AG43" s="285">
        <f t="shared" si="25"/>
        <v>0</v>
      </c>
      <c r="AH43" s="285">
        <f t="shared" si="26"/>
        <v>0</v>
      </c>
      <c r="AI43" s="285"/>
      <c r="AJ43" s="285"/>
      <c r="AK43" s="286"/>
      <c r="AN43" s="281" t="s">
        <v>73</v>
      </c>
      <c r="AO43" s="290">
        <v>220000</v>
      </c>
      <c r="AQ43" s="33"/>
      <c r="AR43" s="33"/>
    </row>
    <row r="44" spans="2:44" hidden="1" outlineLevel="1">
      <c r="B44" s="24"/>
      <c r="C44" s="294">
        <v>44048</v>
      </c>
      <c r="D44" s="18" t="s">
        <v>107</v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6"/>
      <c r="Q44" s="24">
        <f>'Staff '!$B$33</f>
        <v>0</v>
      </c>
      <c r="R44" s="285">
        <f>$AH$55</f>
        <v>0</v>
      </c>
      <c r="S44" s="285">
        <f>$AH$56</f>
        <v>0</v>
      </c>
      <c r="T44" s="285">
        <f>$AH$57</f>
        <v>0</v>
      </c>
      <c r="U44" s="301">
        <f t="shared" si="16"/>
        <v>0</v>
      </c>
      <c r="V44" s="285"/>
      <c r="W44" s="296" t="s">
        <v>47</v>
      </c>
      <c r="X44" s="19" t="s">
        <v>113</v>
      </c>
      <c r="Y44" s="285">
        <f t="shared" si="17"/>
        <v>0</v>
      </c>
      <c r="Z44" s="285">
        <f t="shared" si="18"/>
        <v>0</v>
      </c>
      <c r="AA44" s="285">
        <f t="shared" si="19"/>
        <v>0</v>
      </c>
      <c r="AB44" s="285">
        <f t="shared" si="20"/>
        <v>0</v>
      </c>
      <c r="AC44" s="285">
        <f t="shared" si="21"/>
        <v>0</v>
      </c>
      <c r="AD44" s="285">
        <f t="shared" si="22"/>
        <v>0</v>
      </c>
      <c r="AE44" s="285">
        <f t="shared" si="23"/>
        <v>0</v>
      </c>
      <c r="AF44" s="285">
        <f t="shared" si="24"/>
        <v>0</v>
      </c>
      <c r="AG44" s="285">
        <f t="shared" si="25"/>
        <v>0</v>
      </c>
      <c r="AH44" s="285">
        <f t="shared" si="26"/>
        <v>0</v>
      </c>
      <c r="AI44" s="285"/>
      <c r="AJ44" s="285"/>
      <c r="AK44" s="286"/>
      <c r="AN44" s="281" t="s">
        <v>74</v>
      </c>
      <c r="AO44" s="290">
        <v>180000</v>
      </c>
      <c r="AQ44" s="33"/>
      <c r="AR44" s="33"/>
    </row>
    <row r="45" spans="2:44" hidden="1" outlineLevel="1">
      <c r="B45" s="24"/>
      <c r="C45" s="294">
        <v>44049</v>
      </c>
      <c r="D45" s="18" t="s">
        <v>107</v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6"/>
      <c r="Q45" s="24"/>
      <c r="R45" s="285"/>
      <c r="S45" s="285"/>
      <c r="T45" s="285"/>
      <c r="U45" s="285"/>
      <c r="V45" s="285"/>
      <c r="W45" s="296" t="s">
        <v>48</v>
      </c>
      <c r="X45" s="19" t="s">
        <v>108</v>
      </c>
      <c r="Y45" s="285">
        <f t="shared" si="17"/>
        <v>0</v>
      </c>
      <c r="Z45" s="285">
        <f t="shared" si="18"/>
        <v>0</v>
      </c>
      <c r="AA45" s="285">
        <f t="shared" si="19"/>
        <v>0</v>
      </c>
      <c r="AB45" s="285">
        <f t="shared" si="20"/>
        <v>0</v>
      </c>
      <c r="AC45" s="285">
        <f t="shared" si="21"/>
        <v>0</v>
      </c>
      <c r="AD45" s="285">
        <f t="shared" si="22"/>
        <v>0</v>
      </c>
      <c r="AE45" s="285">
        <f t="shared" si="23"/>
        <v>0</v>
      </c>
      <c r="AF45" s="285">
        <f t="shared" si="24"/>
        <v>0</v>
      </c>
      <c r="AG45" s="285">
        <f t="shared" si="25"/>
        <v>0</v>
      </c>
      <c r="AH45" s="285">
        <f t="shared" si="26"/>
        <v>0</v>
      </c>
      <c r="AI45" s="285"/>
      <c r="AJ45" s="285"/>
      <c r="AK45" s="286"/>
    </row>
    <row r="46" spans="2:44" hidden="1" outlineLevel="1">
      <c r="B46" s="24"/>
      <c r="C46" s="294">
        <v>44050</v>
      </c>
      <c r="D46" s="18" t="s">
        <v>107</v>
      </c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6"/>
      <c r="Q46" s="24"/>
      <c r="R46" s="285"/>
      <c r="S46" s="285"/>
      <c r="T46" s="285"/>
      <c r="U46" s="285"/>
      <c r="V46" s="285"/>
      <c r="W46" s="296" t="s">
        <v>48</v>
      </c>
      <c r="X46" s="19" t="s">
        <v>110</v>
      </c>
      <c r="Y46" s="285">
        <f t="shared" si="17"/>
        <v>0</v>
      </c>
      <c r="Z46" s="285">
        <f t="shared" si="18"/>
        <v>0</v>
      </c>
      <c r="AA46" s="285">
        <f t="shared" si="19"/>
        <v>0</v>
      </c>
      <c r="AB46" s="285">
        <f t="shared" si="20"/>
        <v>0</v>
      </c>
      <c r="AC46" s="285">
        <f t="shared" si="21"/>
        <v>0</v>
      </c>
      <c r="AD46" s="285">
        <f t="shared" si="22"/>
        <v>0</v>
      </c>
      <c r="AE46" s="285">
        <f t="shared" si="23"/>
        <v>0</v>
      </c>
      <c r="AF46" s="285">
        <f t="shared" si="24"/>
        <v>0</v>
      </c>
      <c r="AG46" s="285">
        <f t="shared" si="25"/>
        <v>0</v>
      </c>
      <c r="AH46" s="285">
        <f t="shared" si="26"/>
        <v>0</v>
      </c>
      <c r="AI46" s="285"/>
      <c r="AJ46" s="285"/>
      <c r="AK46" s="286"/>
    </row>
    <row r="47" spans="2:44" hidden="1" outlineLevel="1">
      <c r="B47" s="24"/>
      <c r="C47" s="294">
        <v>44051</v>
      </c>
      <c r="D47" s="18" t="s">
        <v>107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6"/>
      <c r="Q47" s="24"/>
      <c r="R47" s="285"/>
      <c r="S47" s="285"/>
      <c r="T47" s="285"/>
      <c r="U47" s="285"/>
      <c r="V47" s="285"/>
      <c r="W47" s="296" t="s">
        <v>48</v>
      </c>
      <c r="X47" s="19" t="s">
        <v>112</v>
      </c>
      <c r="Y47" s="285">
        <f t="shared" si="17"/>
        <v>0</v>
      </c>
      <c r="Z47" s="285">
        <f t="shared" si="18"/>
        <v>0</v>
      </c>
      <c r="AA47" s="285">
        <f t="shared" si="19"/>
        <v>0</v>
      </c>
      <c r="AB47" s="285">
        <f t="shared" si="20"/>
        <v>0</v>
      </c>
      <c r="AC47" s="285">
        <f t="shared" si="21"/>
        <v>0</v>
      </c>
      <c r="AD47" s="285">
        <f t="shared" si="22"/>
        <v>0</v>
      </c>
      <c r="AE47" s="285">
        <f t="shared" si="23"/>
        <v>0</v>
      </c>
      <c r="AF47" s="285">
        <f t="shared" si="24"/>
        <v>0</v>
      </c>
      <c r="AG47" s="285">
        <f t="shared" si="25"/>
        <v>0</v>
      </c>
      <c r="AH47" s="285">
        <f t="shared" si="26"/>
        <v>0</v>
      </c>
      <c r="AI47" s="285"/>
      <c r="AJ47" s="285"/>
      <c r="AK47" s="286"/>
    </row>
    <row r="48" spans="2:44" hidden="1" outlineLevel="1">
      <c r="B48" s="24"/>
      <c r="C48" s="294">
        <v>44052</v>
      </c>
      <c r="D48" s="18" t="s">
        <v>107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6"/>
      <c r="Q48" s="24"/>
      <c r="R48" s="285"/>
      <c r="S48" s="285"/>
      <c r="T48" s="285"/>
      <c r="U48" s="285"/>
      <c r="V48" s="285"/>
      <c r="W48" s="296" t="s">
        <v>48</v>
      </c>
      <c r="X48" s="19" t="s">
        <v>115</v>
      </c>
      <c r="Y48" s="285">
        <f t="shared" si="17"/>
        <v>0</v>
      </c>
      <c r="Z48" s="285">
        <f t="shared" si="18"/>
        <v>0</v>
      </c>
      <c r="AA48" s="285">
        <f t="shared" si="19"/>
        <v>0</v>
      </c>
      <c r="AB48" s="285">
        <f t="shared" si="20"/>
        <v>0</v>
      </c>
      <c r="AC48" s="285">
        <f t="shared" si="21"/>
        <v>0</v>
      </c>
      <c r="AD48" s="285">
        <f t="shared" si="22"/>
        <v>0</v>
      </c>
      <c r="AE48" s="285">
        <f t="shared" si="23"/>
        <v>0</v>
      </c>
      <c r="AF48" s="285">
        <f t="shared" si="24"/>
        <v>0</v>
      </c>
      <c r="AG48" s="285">
        <f t="shared" si="25"/>
        <v>0</v>
      </c>
      <c r="AH48" s="285">
        <f t="shared" si="26"/>
        <v>0</v>
      </c>
      <c r="AI48" s="285"/>
      <c r="AJ48" s="285"/>
      <c r="AK48" s="286"/>
      <c r="AN48" s="288" t="s">
        <v>75</v>
      </c>
    </row>
    <row r="49" spans="2:41" hidden="1" outlineLevel="1">
      <c r="B49" s="24"/>
      <c r="C49" s="294">
        <v>44053</v>
      </c>
      <c r="D49" s="18" t="s">
        <v>107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6"/>
      <c r="Q49" s="24"/>
      <c r="R49" s="285"/>
      <c r="S49" s="285"/>
      <c r="T49" s="285"/>
      <c r="U49" s="285"/>
      <c r="V49" s="285"/>
      <c r="W49" s="296" t="s">
        <v>161</v>
      </c>
      <c r="X49" s="19" t="s">
        <v>150</v>
      </c>
      <c r="Y49" s="285">
        <f t="shared" si="17"/>
        <v>0</v>
      </c>
      <c r="Z49" s="285">
        <f t="shared" si="18"/>
        <v>0</v>
      </c>
      <c r="AA49" s="285">
        <f t="shared" si="19"/>
        <v>0</v>
      </c>
      <c r="AB49" s="285">
        <f t="shared" si="20"/>
        <v>0</v>
      </c>
      <c r="AC49" s="285">
        <f t="shared" si="21"/>
        <v>0</v>
      </c>
      <c r="AD49" s="285">
        <f t="shared" si="22"/>
        <v>0</v>
      </c>
      <c r="AE49" s="285">
        <f t="shared" si="23"/>
        <v>0</v>
      </c>
      <c r="AF49" s="285">
        <f t="shared" si="24"/>
        <v>0</v>
      </c>
      <c r="AG49" s="285">
        <f t="shared" si="25"/>
        <v>0</v>
      </c>
      <c r="AH49" s="285">
        <f t="shared" si="26"/>
        <v>0</v>
      </c>
      <c r="AI49" s="285"/>
      <c r="AJ49" s="285"/>
      <c r="AK49" s="286"/>
      <c r="AN49" s="281" t="s">
        <v>69</v>
      </c>
      <c r="AO49" s="290">
        <v>420000</v>
      </c>
    </row>
    <row r="50" spans="2:41" hidden="1" outlineLevel="1">
      <c r="B50" s="24"/>
      <c r="C50" s="294">
        <v>44054</v>
      </c>
      <c r="D50" s="18" t="s">
        <v>107</v>
      </c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6"/>
      <c r="Q50" s="24"/>
      <c r="R50" s="285"/>
      <c r="S50" s="285"/>
      <c r="T50" s="285"/>
      <c r="U50" s="285"/>
      <c r="V50" s="285"/>
      <c r="W50" s="296" t="s">
        <v>161</v>
      </c>
      <c r="X50" s="19" t="s">
        <v>151</v>
      </c>
      <c r="Y50" s="285">
        <f t="shared" si="17"/>
        <v>0</v>
      </c>
      <c r="Z50" s="285">
        <f t="shared" si="18"/>
        <v>0</v>
      </c>
      <c r="AA50" s="285">
        <f t="shared" si="19"/>
        <v>0</v>
      </c>
      <c r="AB50" s="285">
        <f t="shared" si="20"/>
        <v>0</v>
      </c>
      <c r="AC50" s="285">
        <f t="shared" si="21"/>
        <v>0</v>
      </c>
      <c r="AD50" s="285">
        <f t="shared" si="22"/>
        <v>0</v>
      </c>
      <c r="AE50" s="285">
        <f t="shared" si="23"/>
        <v>0</v>
      </c>
      <c r="AF50" s="285">
        <f t="shared" si="24"/>
        <v>0</v>
      </c>
      <c r="AG50" s="285">
        <f t="shared" si="25"/>
        <v>0</v>
      </c>
      <c r="AH50" s="285">
        <f t="shared" si="26"/>
        <v>0</v>
      </c>
      <c r="AI50" s="285"/>
      <c r="AJ50" s="285"/>
      <c r="AK50" s="286"/>
      <c r="AN50" s="281" t="s">
        <v>193</v>
      </c>
      <c r="AO50" s="290">
        <v>280000</v>
      </c>
    </row>
    <row r="51" spans="2:41" ht="16" hidden="1" outlineLevel="1" thickBot="1">
      <c r="B51" s="24"/>
      <c r="C51" s="294">
        <v>44055</v>
      </c>
      <c r="D51" s="18" t="s">
        <v>107</v>
      </c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6"/>
      <c r="Q51" s="24"/>
      <c r="R51" s="285"/>
      <c r="S51" s="285"/>
      <c r="T51" s="285"/>
      <c r="U51" s="285"/>
      <c r="V51" s="285"/>
      <c r="W51" s="296" t="s">
        <v>161</v>
      </c>
      <c r="X51" s="19" t="s">
        <v>152</v>
      </c>
      <c r="Y51" s="285">
        <f t="shared" si="17"/>
        <v>0</v>
      </c>
      <c r="Z51" s="285">
        <f t="shared" si="18"/>
        <v>0</v>
      </c>
      <c r="AA51" s="285">
        <f t="shared" si="19"/>
        <v>0</v>
      </c>
      <c r="AB51" s="285">
        <f t="shared" si="20"/>
        <v>0</v>
      </c>
      <c r="AC51" s="285">
        <f t="shared" si="21"/>
        <v>0</v>
      </c>
      <c r="AD51" s="285">
        <f t="shared" si="22"/>
        <v>0</v>
      </c>
      <c r="AE51" s="285">
        <f t="shared" si="23"/>
        <v>0</v>
      </c>
      <c r="AF51" s="285">
        <f t="shared" si="24"/>
        <v>0</v>
      </c>
      <c r="AG51" s="285">
        <f t="shared" si="25"/>
        <v>0</v>
      </c>
      <c r="AH51" s="285">
        <f t="shared" si="26"/>
        <v>0</v>
      </c>
      <c r="AI51" s="285"/>
      <c r="AJ51" s="285"/>
      <c r="AK51" s="286"/>
      <c r="AN51" s="281" t="s">
        <v>71</v>
      </c>
      <c r="AO51" s="290">
        <v>280000</v>
      </c>
    </row>
    <row r="52" spans="2:41" ht="16" hidden="1" outlineLevel="1" thickBot="1">
      <c r="B52" s="24"/>
      <c r="C52" s="294">
        <v>44056</v>
      </c>
      <c r="D52" s="18" t="s">
        <v>107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6"/>
      <c r="Q52" s="566" t="s">
        <v>180</v>
      </c>
      <c r="R52" s="567"/>
      <c r="S52" s="567"/>
      <c r="T52" s="567"/>
      <c r="U52" s="568"/>
      <c r="V52" s="285"/>
      <c r="W52" s="296" t="s">
        <v>161</v>
      </c>
      <c r="X52" s="19" t="s">
        <v>153</v>
      </c>
      <c r="Y52" s="285">
        <f t="shared" si="17"/>
        <v>0</v>
      </c>
      <c r="Z52" s="285">
        <f t="shared" si="18"/>
        <v>0</v>
      </c>
      <c r="AA52" s="285">
        <f t="shared" si="19"/>
        <v>0</v>
      </c>
      <c r="AB52" s="285">
        <f t="shared" si="20"/>
        <v>0</v>
      </c>
      <c r="AC52" s="285">
        <f t="shared" si="21"/>
        <v>0</v>
      </c>
      <c r="AD52" s="285">
        <f t="shared" si="22"/>
        <v>0</v>
      </c>
      <c r="AE52" s="285">
        <f t="shared" si="23"/>
        <v>0</v>
      </c>
      <c r="AF52" s="285">
        <f t="shared" si="24"/>
        <v>0</v>
      </c>
      <c r="AG52" s="285">
        <f t="shared" si="25"/>
        <v>0</v>
      </c>
      <c r="AH52" s="285">
        <f t="shared" si="26"/>
        <v>0</v>
      </c>
      <c r="AI52" s="285"/>
      <c r="AJ52" s="285"/>
      <c r="AK52" s="286"/>
      <c r="AN52" s="281" t="s">
        <v>73</v>
      </c>
      <c r="AO52" s="290">
        <v>220000</v>
      </c>
    </row>
    <row r="53" spans="2:41" hidden="1" outlineLevel="1">
      <c r="B53" s="24"/>
      <c r="C53" s="294">
        <v>44057</v>
      </c>
      <c r="D53" s="18" t="s">
        <v>107</v>
      </c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6"/>
      <c r="Q53" s="298" t="s">
        <v>178</v>
      </c>
      <c r="R53" s="20" t="s">
        <v>47</v>
      </c>
      <c r="S53" s="299" t="s">
        <v>48</v>
      </c>
      <c r="T53" s="299" t="s">
        <v>161</v>
      </c>
      <c r="U53" s="299" t="s">
        <v>20</v>
      </c>
      <c r="V53" s="285"/>
      <c r="W53" s="30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  <c r="AN53" s="281" t="s">
        <v>74</v>
      </c>
      <c r="AO53" s="290">
        <v>180000</v>
      </c>
    </row>
    <row r="54" spans="2:41" hidden="1" outlineLevel="1">
      <c r="B54" s="24"/>
      <c r="C54" s="294">
        <v>44058</v>
      </c>
      <c r="D54" s="18" t="s">
        <v>107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6"/>
      <c r="Q54" s="24">
        <f>'Staff '!$B$43</f>
        <v>0</v>
      </c>
      <c r="R54" s="285">
        <f>$Y$82</f>
        <v>0</v>
      </c>
      <c r="S54" s="285">
        <f>$Y$83</f>
        <v>0</v>
      </c>
      <c r="T54" s="285">
        <f>$Y$84</f>
        <v>0</v>
      </c>
      <c r="U54" s="301">
        <f t="shared" ref="U54:U63" si="27">SUM(R54:T54)</f>
        <v>0</v>
      </c>
      <c r="V54" s="285"/>
      <c r="W54" s="305"/>
      <c r="X54" s="30" t="s">
        <v>181</v>
      </c>
      <c r="Y54" s="20">
        <f>'Staff '!$B$24</f>
        <v>0</v>
      </c>
      <c r="Z54" s="20">
        <f>'Staff '!$B$25</f>
        <v>0</v>
      </c>
      <c r="AA54" s="20">
        <f>'Staff '!$B$26</f>
        <v>0</v>
      </c>
      <c r="AB54" s="20">
        <f>'Staff '!$B$27</f>
        <v>0</v>
      </c>
      <c r="AC54" s="20">
        <f>'Staff '!$B$28</f>
        <v>0</v>
      </c>
      <c r="AD54" s="20">
        <f>'Staff '!$B$29</f>
        <v>0</v>
      </c>
      <c r="AE54" s="20">
        <f>'Staff '!$B$30</f>
        <v>0</v>
      </c>
      <c r="AF54" s="20">
        <f>'Staff '!$B$31</f>
        <v>0</v>
      </c>
      <c r="AG54" s="20">
        <f>'Staff '!$B$32</f>
        <v>0</v>
      </c>
      <c r="AH54" s="20">
        <f>'Staff '!$B$33</f>
        <v>0</v>
      </c>
      <c r="AI54" s="20" t="s">
        <v>21</v>
      </c>
      <c r="AJ54" s="285"/>
      <c r="AK54" s="286"/>
    </row>
    <row r="55" spans="2:41" hidden="1" outlineLevel="1">
      <c r="B55" s="24"/>
      <c r="C55" s="294">
        <v>44059</v>
      </c>
      <c r="D55" s="18" t="s">
        <v>107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6"/>
      <c r="Q55" s="24">
        <f>'Staff '!$B$44</f>
        <v>0</v>
      </c>
      <c r="R55" s="285">
        <f>$Z$82</f>
        <v>0</v>
      </c>
      <c r="S55" s="285">
        <f>$Z$83</f>
        <v>0</v>
      </c>
      <c r="T55" s="285">
        <f>$Z$84</f>
        <v>0</v>
      </c>
      <c r="U55" s="301">
        <f t="shared" si="27"/>
        <v>0</v>
      </c>
      <c r="V55" s="285"/>
      <c r="W55" s="305"/>
      <c r="X55" s="296" t="s">
        <v>47</v>
      </c>
      <c r="Y55" s="285">
        <f>IFERROR(AVERAGEIF($W$41:$W$52,$X$55,Y41:Y52),0)</f>
        <v>0</v>
      </c>
      <c r="Z55" s="285">
        <f>IFERROR(AVERAGEIF($W$41:$W$52,$X$55,Z41:Z52),0)</f>
        <v>0</v>
      </c>
      <c r="AA55" s="285">
        <f t="shared" ref="AA55:AH55" si="28">IFERROR(AVERAGEIF($W$41:$W$52,$X$55,AA41:AA52),0)</f>
        <v>0</v>
      </c>
      <c r="AB55" s="285">
        <f t="shared" si="28"/>
        <v>0</v>
      </c>
      <c r="AC55" s="285">
        <f t="shared" si="28"/>
        <v>0</v>
      </c>
      <c r="AD55" s="285">
        <f t="shared" si="28"/>
        <v>0</v>
      </c>
      <c r="AE55" s="285">
        <f t="shared" si="28"/>
        <v>0</v>
      </c>
      <c r="AF55" s="285">
        <f t="shared" si="28"/>
        <v>0</v>
      </c>
      <c r="AG55" s="285">
        <f t="shared" si="28"/>
        <v>0</v>
      </c>
      <c r="AH55" s="285">
        <f t="shared" si="28"/>
        <v>0</v>
      </c>
      <c r="AI55" s="309">
        <f>SUM(Y55:AH55)</f>
        <v>0</v>
      </c>
      <c r="AJ55" s="285"/>
      <c r="AK55" s="286"/>
    </row>
    <row r="56" spans="2:41" hidden="1" outlineLevel="1">
      <c r="B56" s="24"/>
      <c r="C56" s="294">
        <v>44060</v>
      </c>
      <c r="D56" s="18" t="s">
        <v>107</v>
      </c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6"/>
      <c r="Q56" s="24">
        <f>'Staff '!$B$45</f>
        <v>0</v>
      </c>
      <c r="R56" s="285">
        <f>$AA$82</f>
        <v>0</v>
      </c>
      <c r="S56" s="285">
        <f>$AA$83</f>
        <v>0</v>
      </c>
      <c r="T56" s="285">
        <f>$AA$84</f>
        <v>0</v>
      </c>
      <c r="U56" s="301">
        <f t="shared" si="27"/>
        <v>0</v>
      </c>
      <c r="V56" s="285"/>
      <c r="W56" s="305"/>
      <c r="X56" s="296" t="s">
        <v>48</v>
      </c>
      <c r="Y56" s="285">
        <f>IFERROR(AVERAGEIF($W$41:$W$52,$X$56,$Y$41:$Y$52),0)</f>
        <v>0</v>
      </c>
      <c r="Z56" s="285">
        <f>IFERROR(AVERAGEIF($W$41:$W$52,$X$56,Z41:Z52),0)</f>
        <v>0</v>
      </c>
      <c r="AA56" s="285">
        <f>IFERROR(AVERAGEIF($W$41:$W$52,$X$56,AA41:AA52),0)</f>
        <v>0</v>
      </c>
      <c r="AB56" s="285">
        <f t="shared" ref="AB56:AH56" si="29">IFERROR(AVERAGEIF($W$41:$W$52,$X$56,AB41:AB52),0)</f>
        <v>0</v>
      </c>
      <c r="AC56" s="285">
        <f>IFERROR(AVERAGEIF($W$41:$W$52,$X$56,AC41:AC52),0)</f>
        <v>0</v>
      </c>
      <c r="AD56" s="285">
        <f t="shared" si="29"/>
        <v>0</v>
      </c>
      <c r="AE56" s="285">
        <f t="shared" si="29"/>
        <v>0</v>
      </c>
      <c r="AF56" s="285">
        <f t="shared" si="29"/>
        <v>0</v>
      </c>
      <c r="AG56" s="285">
        <f t="shared" si="29"/>
        <v>0</v>
      </c>
      <c r="AH56" s="285">
        <f t="shared" si="29"/>
        <v>0</v>
      </c>
      <c r="AI56" s="309">
        <f t="shared" ref="AI56:AI57" si="30">SUM(Y56:AH56)</f>
        <v>0</v>
      </c>
      <c r="AJ56" s="285"/>
      <c r="AK56" s="286"/>
    </row>
    <row r="57" spans="2:41" hidden="1" outlineLevel="1">
      <c r="B57" s="24"/>
      <c r="C57" s="294">
        <v>44061</v>
      </c>
      <c r="D57" s="18" t="s">
        <v>107</v>
      </c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6"/>
      <c r="Q57" s="24">
        <f>'Staff '!$B$46</f>
        <v>0</v>
      </c>
      <c r="R57" s="285">
        <f>$AB$82</f>
        <v>0</v>
      </c>
      <c r="S57" s="285">
        <f>$AB$83</f>
        <v>0</v>
      </c>
      <c r="T57" s="285">
        <f>$AB$84</f>
        <v>0</v>
      </c>
      <c r="U57" s="301">
        <f t="shared" si="27"/>
        <v>0</v>
      </c>
      <c r="V57" s="285"/>
      <c r="W57" s="305"/>
      <c r="X57" s="296" t="s">
        <v>161</v>
      </c>
      <c r="Y57" s="285">
        <f>IFERROR(AVERAGEIF($W$41:$W$52,$X$57,$Y$41:$Y$52),0)</f>
        <v>0</v>
      </c>
      <c r="Z57" s="285">
        <f>IFERROR(AVERAGEIF($W$41:$W$52,$X$57,Z41:Z52),0)</f>
        <v>0</v>
      </c>
      <c r="AA57" s="285">
        <f>IFERROR(AVERAGEIF($W$41:$W$52,$X$57,AA41:AA52),0)</f>
        <v>0</v>
      </c>
      <c r="AB57" s="285">
        <f t="shared" ref="AB57:AH57" si="31">IFERROR(AVERAGEIF($W$41:$W$52,$X$57,AB41:AB52),0)</f>
        <v>0</v>
      </c>
      <c r="AC57" s="285">
        <f>IFERROR(AVERAGEIF($W$41:$W$52,$X$57,AC41:AC52),0)</f>
        <v>0</v>
      </c>
      <c r="AD57" s="285">
        <f t="shared" si="31"/>
        <v>0</v>
      </c>
      <c r="AE57" s="285">
        <f t="shared" si="31"/>
        <v>0</v>
      </c>
      <c r="AF57" s="285">
        <f t="shared" si="31"/>
        <v>0</v>
      </c>
      <c r="AG57" s="285">
        <f t="shared" si="31"/>
        <v>0</v>
      </c>
      <c r="AH57" s="285">
        <f t="shared" si="31"/>
        <v>0</v>
      </c>
      <c r="AI57" s="309">
        <f t="shared" si="30"/>
        <v>0</v>
      </c>
      <c r="AJ57" s="285"/>
      <c r="AK57" s="286"/>
    </row>
    <row r="58" spans="2:41" hidden="1" outlineLevel="1">
      <c r="B58" s="24"/>
      <c r="C58" s="294">
        <v>44062</v>
      </c>
      <c r="D58" s="18" t="s">
        <v>107</v>
      </c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6"/>
      <c r="Q58" s="24">
        <f>'Staff '!$B$47</f>
        <v>0</v>
      </c>
      <c r="R58" s="285">
        <f>$AC$82</f>
        <v>0</v>
      </c>
      <c r="S58" s="285">
        <f>$AC$83</f>
        <v>0</v>
      </c>
      <c r="T58" s="285">
        <f>$AC$84</f>
        <v>0</v>
      </c>
      <c r="U58" s="301">
        <f t="shared" si="27"/>
        <v>0</v>
      </c>
      <c r="V58" s="285"/>
      <c r="W58" s="30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2:41" hidden="1" outlineLevel="1">
      <c r="B59" s="24"/>
      <c r="C59" s="294">
        <v>44063</v>
      </c>
      <c r="D59" s="18" t="s">
        <v>107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6"/>
      <c r="Q59" s="24">
        <f>'Staff '!$B$48</f>
        <v>0</v>
      </c>
      <c r="R59" s="285">
        <f>$AD$82</f>
        <v>0</v>
      </c>
      <c r="S59" s="285">
        <f>$AD$83</f>
        <v>0</v>
      </c>
      <c r="T59" s="285">
        <f>$AD$84</f>
        <v>0</v>
      </c>
      <c r="U59" s="301">
        <f t="shared" si="27"/>
        <v>0</v>
      </c>
      <c r="V59" s="285"/>
      <c r="W59" s="30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2:41" ht="16" hidden="1" outlineLevel="1" thickBot="1">
      <c r="B60" s="24"/>
      <c r="C60" s="294">
        <v>44064</v>
      </c>
      <c r="D60" s="18" t="s">
        <v>107</v>
      </c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6"/>
      <c r="Q60" s="24">
        <f>'Staff '!$B$49</f>
        <v>0</v>
      </c>
      <c r="R60" s="285">
        <f>$AE$82</f>
        <v>0</v>
      </c>
      <c r="S60" s="285">
        <f>$AE$83</f>
        <v>0</v>
      </c>
      <c r="T60" s="285">
        <f>$AE$84</f>
        <v>0</v>
      </c>
      <c r="U60" s="301">
        <f t="shared" si="27"/>
        <v>0</v>
      </c>
      <c r="V60" s="285"/>
      <c r="W60" s="305"/>
      <c r="X60" s="20" t="s">
        <v>178</v>
      </c>
      <c r="Y60" s="20">
        <f>'Staff '!$B$43</f>
        <v>0</v>
      </c>
      <c r="Z60" s="20">
        <f>'Staff '!$B$44</f>
        <v>0</v>
      </c>
      <c r="AA60" s="20">
        <f>'Staff '!$B$45</f>
        <v>0</v>
      </c>
      <c r="AB60" s="20">
        <f>'Staff '!$B$46</f>
        <v>0</v>
      </c>
      <c r="AC60" s="20">
        <f>'Staff '!$B$47</f>
        <v>0</v>
      </c>
      <c r="AD60" s="20">
        <f>'Staff '!$B$48</f>
        <v>0</v>
      </c>
      <c r="AE60" s="20">
        <f>'Staff '!$B$49</f>
        <v>0</v>
      </c>
      <c r="AF60" s="20">
        <f>'Staff '!$B$50</f>
        <v>0</v>
      </c>
      <c r="AG60" s="20">
        <f>'Staff '!$B$51</f>
        <v>0</v>
      </c>
      <c r="AH60" s="20">
        <f>'Staff '!$B$52</f>
        <v>0</v>
      </c>
      <c r="AI60" s="338" t="s">
        <v>21</v>
      </c>
      <c r="AJ60" s="285"/>
      <c r="AK60" s="286"/>
    </row>
    <row r="61" spans="2:41" hidden="1" outlineLevel="1">
      <c r="B61" s="24"/>
      <c r="C61" s="294">
        <v>44065</v>
      </c>
      <c r="D61" s="18" t="s">
        <v>107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Q61" s="24">
        <f>'Staff '!$B$50</f>
        <v>0</v>
      </c>
      <c r="R61" s="285">
        <f>$AF$82</f>
        <v>0</v>
      </c>
      <c r="S61" s="285">
        <f>$AF$83</f>
        <v>0</v>
      </c>
      <c r="T61" s="285">
        <f>$AF$84</f>
        <v>0</v>
      </c>
      <c r="U61" s="301">
        <f t="shared" si="27"/>
        <v>0</v>
      </c>
      <c r="V61" s="285"/>
      <c r="W61" s="557" t="s">
        <v>121</v>
      </c>
      <c r="X61" s="19" t="str">
        <f>'Staff '!$E$6</f>
        <v>-</v>
      </c>
      <c r="Y61" s="285">
        <f>'Staff '!$E$43</f>
        <v>0</v>
      </c>
      <c r="Z61" s="285">
        <f>'Staff '!$E$44</f>
        <v>0</v>
      </c>
      <c r="AA61" s="285">
        <f>'Staff '!$E$45</f>
        <v>0</v>
      </c>
      <c r="AB61" s="285">
        <f>'Staff '!$E$46</f>
        <v>0</v>
      </c>
      <c r="AC61" s="285">
        <f>'Staff '!$E$47</f>
        <v>0</v>
      </c>
      <c r="AD61" s="285">
        <f>'Staff '!$E$48</f>
        <v>0</v>
      </c>
      <c r="AE61" s="285">
        <f>'Staff '!$E$49</f>
        <v>0</v>
      </c>
      <c r="AF61" s="285">
        <f>'Staff '!$E$50</f>
        <v>0</v>
      </c>
      <c r="AG61" s="285">
        <f>'Staff '!$E$51</f>
        <v>0</v>
      </c>
      <c r="AH61" s="285">
        <f>'Staff '!$E$52</f>
        <v>0</v>
      </c>
      <c r="AI61" s="339">
        <f>SUM(Y61:AH61)</f>
        <v>0</v>
      </c>
      <c r="AJ61" s="285"/>
      <c r="AK61" s="286"/>
    </row>
    <row r="62" spans="2:41" hidden="1" outlineLevel="1">
      <c r="B62" s="24"/>
      <c r="C62" s="294">
        <v>44066</v>
      </c>
      <c r="D62" s="18" t="s">
        <v>107</v>
      </c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6"/>
      <c r="Q62" s="24">
        <f>'Staff '!$B$51</f>
        <v>0</v>
      </c>
      <c r="R62" s="285">
        <f>$AG$82</f>
        <v>0</v>
      </c>
      <c r="S62" s="285">
        <f>$AG$83</f>
        <v>0</v>
      </c>
      <c r="T62" s="285">
        <f>$AG$84</f>
        <v>0</v>
      </c>
      <c r="U62" s="301">
        <f t="shared" si="27"/>
        <v>0</v>
      </c>
      <c r="V62" s="285"/>
      <c r="W62" s="558"/>
      <c r="X62" s="19" t="str">
        <f>'Staff '!$G$6</f>
        <v>-</v>
      </c>
      <c r="Y62" s="285">
        <f>'Staff '!$G$43</f>
        <v>0</v>
      </c>
      <c r="Z62" s="285">
        <f>'Staff '!$G$44</f>
        <v>0</v>
      </c>
      <c r="AA62" s="285">
        <f>'Staff '!$G$45</f>
        <v>0</v>
      </c>
      <c r="AB62" s="285">
        <f>'Staff '!$G$46</f>
        <v>0</v>
      </c>
      <c r="AC62" s="285">
        <f>'Staff '!$G$47</f>
        <v>0</v>
      </c>
      <c r="AD62" s="285">
        <f>'Staff '!$G$48</f>
        <v>0</v>
      </c>
      <c r="AE62" s="285">
        <f>'Staff '!$G$49</f>
        <v>0</v>
      </c>
      <c r="AF62" s="285">
        <f>'Staff '!$G$50</f>
        <v>0</v>
      </c>
      <c r="AG62" s="285">
        <f>'Staff '!$G$51</f>
        <v>0</v>
      </c>
      <c r="AH62" s="285">
        <f>'Staff '!$G$52</f>
        <v>0</v>
      </c>
      <c r="AI62" s="339">
        <f>SUM(Y62:AH62)</f>
        <v>0</v>
      </c>
      <c r="AJ62" s="285"/>
      <c r="AK62" s="286"/>
    </row>
    <row r="63" spans="2:41" hidden="1" outlineLevel="1">
      <c r="B63" s="24"/>
      <c r="C63" s="294">
        <v>44067</v>
      </c>
      <c r="D63" s="18" t="s">
        <v>107</v>
      </c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6"/>
      <c r="Q63" s="24">
        <f>'Staff '!$B$52</f>
        <v>0</v>
      </c>
      <c r="R63" s="285">
        <f>$AH$82</f>
        <v>0</v>
      </c>
      <c r="S63" s="285">
        <f>$AH$83</f>
        <v>0</v>
      </c>
      <c r="T63" s="285">
        <f>$AH$84</f>
        <v>0</v>
      </c>
      <c r="U63" s="301">
        <f t="shared" si="27"/>
        <v>0</v>
      </c>
      <c r="V63" s="285"/>
      <c r="W63" s="558"/>
      <c r="X63" s="19" t="str">
        <f>'Staff '!$I$6</f>
        <v>-</v>
      </c>
      <c r="Y63" s="285">
        <f>'Staff '!$I$43</f>
        <v>0</v>
      </c>
      <c r="Z63" s="285">
        <f>'Staff '!$I$44</f>
        <v>0</v>
      </c>
      <c r="AA63" s="285">
        <f>'Staff '!$I$45</f>
        <v>0</v>
      </c>
      <c r="AB63" s="285">
        <f>'Staff '!$I$46</f>
        <v>0</v>
      </c>
      <c r="AC63" s="285">
        <f>'Staff '!$I$47</f>
        <v>0</v>
      </c>
      <c r="AD63" s="285">
        <f>'Staff '!$I$48</f>
        <v>0</v>
      </c>
      <c r="AE63" s="285">
        <f>'Staff '!$I$49</f>
        <v>0</v>
      </c>
      <c r="AF63" s="285">
        <f>'Staff '!$I$50</f>
        <v>0</v>
      </c>
      <c r="AG63" s="285">
        <f>'Staff '!$I$51</f>
        <v>0</v>
      </c>
      <c r="AH63" s="285">
        <f>'Staff '!$I$52</f>
        <v>0</v>
      </c>
      <c r="AI63" s="339">
        <f>SUM(Y63:AH63)</f>
        <v>0</v>
      </c>
      <c r="AJ63" s="285"/>
      <c r="AK63" s="286"/>
    </row>
    <row r="64" spans="2:41" hidden="1" outlineLevel="1">
      <c r="B64" s="24"/>
      <c r="C64" s="294">
        <v>44068</v>
      </c>
      <c r="D64" s="18" t="s">
        <v>107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6"/>
      <c r="Q64" s="24"/>
      <c r="R64" s="285"/>
      <c r="S64" s="285"/>
      <c r="T64" s="285"/>
      <c r="U64" s="285"/>
      <c r="V64" s="285"/>
      <c r="W64" s="558"/>
      <c r="X64" s="19" t="str">
        <f>'Staff '!$K$6</f>
        <v>-</v>
      </c>
      <c r="Y64" s="285">
        <f>'Staff '!$K$43</f>
        <v>0</v>
      </c>
      <c r="Z64" s="285">
        <f>'Staff '!$K$44</f>
        <v>0</v>
      </c>
      <c r="AA64" s="285">
        <f>'Staff '!$K$45</f>
        <v>0</v>
      </c>
      <c r="AB64" s="285">
        <f>'Staff '!$K$46</f>
        <v>0</v>
      </c>
      <c r="AC64" s="285">
        <f>'Staff '!$K$47</f>
        <v>0</v>
      </c>
      <c r="AD64" s="285">
        <f>'Staff '!$K$48</f>
        <v>0</v>
      </c>
      <c r="AE64" s="285">
        <f>'Staff '!$K$49</f>
        <v>0</v>
      </c>
      <c r="AF64" s="285">
        <f>'Staff '!$K$50</f>
        <v>0</v>
      </c>
      <c r="AG64" s="285">
        <f>'Staff '!$K$51</f>
        <v>0</v>
      </c>
      <c r="AH64" s="285">
        <f>'Staff '!$K$52</f>
        <v>0</v>
      </c>
      <c r="AI64" s="339">
        <f>SUM(Y64:AH64)</f>
        <v>0</v>
      </c>
      <c r="AJ64" s="285"/>
      <c r="AK64" s="286"/>
    </row>
    <row r="65" spans="2:37" ht="16" hidden="1" outlineLevel="1" thickBot="1">
      <c r="B65" s="24"/>
      <c r="C65" s="294">
        <v>44069</v>
      </c>
      <c r="D65" s="18" t="s">
        <v>107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6"/>
      <c r="Q65" s="24"/>
      <c r="R65" s="285"/>
      <c r="S65" s="285"/>
      <c r="T65" s="285"/>
      <c r="U65" s="285"/>
      <c r="V65" s="285"/>
      <c r="W65" s="559"/>
      <c r="X65" s="19" t="str">
        <f>'Staff '!$M$6</f>
        <v>-</v>
      </c>
      <c r="Y65" s="285">
        <f>'Staff '!$M$43</f>
        <v>0</v>
      </c>
      <c r="Z65" s="285">
        <f>'Staff '!$M$44</f>
        <v>0</v>
      </c>
      <c r="AA65" s="285">
        <f>'Staff '!$M$45</f>
        <v>0</v>
      </c>
      <c r="AB65" s="285">
        <f>'Staff '!$M$46</f>
        <v>0</v>
      </c>
      <c r="AC65" s="285">
        <f>'Staff '!$M$47</f>
        <v>0</v>
      </c>
      <c r="AD65" s="285">
        <f>'Staff '!$M$48</f>
        <v>0</v>
      </c>
      <c r="AE65" s="285">
        <f>'Staff '!$M$49</f>
        <v>0</v>
      </c>
      <c r="AF65" s="285">
        <f>'Staff '!$M$50</f>
        <v>0</v>
      </c>
      <c r="AG65" s="285">
        <f>'Staff '!$M$51</f>
        <v>0</v>
      </c>
      <c r="AH65" s="285">
        <f>'Staff '!$M$52</f>
        <v>0</v>
      </c>
      <c r="AI65" s="339">
        <f>SUM(Y65:AH65)</f>
        <v>0</v>
      </c>
      <c r="AJ65" s="285"/>
      <c r="AK65" s="286"/>
    </row>
    <row r="66" spans="2:37" hidden="1" outlineLevel="1">
      <c r="B66" s="24"/>
      <c r="C66" s="294">
        <v>44070</v>
      </c>
      <c r="D66" s="18" t="s">
        <v>107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6"/>
      <c r="Q66" s="24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2:37" hidden="1" outlineLevel="1">
      <c r="B67" s="24"/>
      <c r="C67" s="294">
        <v>44071</v>
      </c>
      <c r="D67" s="18" t="s">
        <v>107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6"/>
      <c r="Q67" s="24"/>
      <c r="R67" s="285"/>
      <c r="S67" s="285"/>
      <c r="T67" s="285"/>
      <c r="U67" s="285"/>
      <c r="V67" s="285"/>
      <c r="W67" s="285"/>
      <c r="X67" s="20" t="s">
        <v>178</v>
      </c>
      <c r="Y67" s="20">
        <f>'Staff '!$B$43</f>
        <v>0</v>
      </c>
      <c r="Z67" s="20">
        <f>'Staff '!$B$44</f>
        <v>0</v>
      </c>
      <c r="AA67" s="20">
        <f>'Staff '!$B$45</f>
        <v>0</v>
      </c>
      <c r="AB67" s="20">
        <f>'Staff '!$B$46</f>
        <v>0</v>
      </c>
      <c r="AC67" s="20">
        <f>'Staff '!$B$47</f>
        <v>0</v>
      </c>
      <c r="AD67" s="20">
        <f>'Staff '!$B$48</f>
        <v>0</v>
      </c>
      <c r="AE67" s="20">
        <f>'Staff '!$B$49</f>
        <v>0</v>
      </c>
      <c r="AF67" s="20">
        <f>'Staff '!$B$50</f>
        <v>0</v>
      </c>
      <c r="AG67" s="20">
        <f>'Staff '!$B$51</f>
        <v>0</v>
      </c>
      <c r="AH67" s="20">
        <f>'Staff '!$B$52</f>
        <v>0</v>
      </c>
      <c r="AI67" s="285"/>
      <c r="AJ67" s="285"/>
      <c r="AK67" s="286"/>
    </row>
    <row r="68" spans="2:37" hidden="1" outlineLevel="1">
      <c r="B68" s="24"/>
      <c r="C68" s="294">
        <v>44072</v>
      </c>
      <c r="D68" s="18" t="s">
        <v>107</v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6"/>
      <c r="Q68" s="24"/>
      <c r="R68" s="285"/>
      <c r="S68" s="285"/>
      <c r="T68" s="285"/>
      <c r="U68" s="285"/>
      <c r="V68" s="285"/>
      <c r="W68" s="296" t="s">
        <v>47</v>
      </c>
      <c r="X68" s="19" t="s">
        <v>107</v>
      </c>
      <c r="Y68" s="285">
        <f>IFERROR(VLOOKUP(X68,$X$61:$Y$65,2,FALSE),0)</f>
        <v>0</v>
      </c>
      <c r="Z68" s="285">
        <f>IFERROR(VLOOKUP(X68,$X$61:$Z$65,3,FALSE),0)</f>
        <v>0</v>
      </c>
      <c r="AA68" s="285">
        <f>IFERROR(VLOOKUP(X68,$X$61:$AA$65,4,FALSE),0)</f>
        <v>0</v>
      </c>
      <c r="AB68" s="285">
        <f>IFERROR(VLOOKUP(X68,$X$61:$AB$65,5,FALSE),0)</f>
        <v>0</v>
      </c>
      <c r="AC68" s="285">
        <f>IFERROR(VLOOKUP(X68,$X$61:$AC$65,6,FALSE),0)</f>
        <v>0</v>
      </c>
      <c r="AD68" s="285">
        <f>IFERROR(VLOOKUP(X68,$X$61:$AD$65,7,FALSE),0)</f>
        <v>0</v>
      </c>
      <c r="AE68" s="285">
        <f>IFERROR(VLOOKUP(X68,$X$61:$AE$65,8,FALSE),0)</f>
        <v>0</v>
      </c>
      <c r="AF68" s="285">
        <f>IFERROR(VLOOKUP(X68,$X$61:$AF$65,9,FALSE),0)</f>
        <v>0</v>
      </c>
      <c r="AG68" s="285">
        <f>IFERROR(VLOOKUP(X68,$X$61:$AG$65,10,FALSE),0)</f>
        <v>0</v>
      </c>
      <c r="AH68" s="285">
        <f>IFERROR(VLOOKUP(X68,$X$61:$AH$65,11,FALSE),0)</f>
        <v>0</v>
      </c>
      <c r="AI68" s="285"/>
      <c r="AJ68" s="285"/>
      <c r="AK68" s="286"/>
    </row>
    <row r="69" spans="2:37" hidden="1" outlineLevel="1">
      <c r="B69" s="24"/>
      <c r="C69" s="294">
        <v>44073</v>
      </c>
      <c r="D69" s="18" t="s">
        <v>107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6"/>
      <c r="Q69" s="24"/>
      <c r="R69" s="285"/>
      <c r="S69" s="285"/>
      <c r="T69" s="285"/>
      <c r="U69" s="285"/>
      <c r="V69" s="285"/>
      <c r="W69" s="296" t="s">
        <v>47</v>
      </c>
      <c r="X69" s="19" t="s">
        <v>109</v>
      </c>
      <c r="Y69" s="285">
        <f t="shared" ref="Y69:Y79" si="32">IFERROR(VLOOKUP(X69,$X$61:$Y$65,2,FALSE),0)</f>
        <v>0</v>
      </c>
      <c r="Z69" s="285">
        <f t="shared" ref="Z69:Z79" si="33">IFERROR(VLOOKUP(X69,$X$61:$Z$65,3,FALSE),0)</f>
        <v>0</v>
      </c>
      <c r="AA69" s="285">
        <f t="shared" ref="AA69:AA79" si="34">IFERROR(VLOOKUP(X69,$X$61:$AA$65,4,FALSE),0)</f>
        <v>0</v>
      </c>
      <c r="AB69" s="285">
        <f t="shared" ref="AB69:AB79" si="35">IFERROR(VLOOKUP(X69,$X$61:$AB$65,5,FALSE),0)</f>
        <v>0</v>
      </c>
      <c r="AC69" s="285">
        <f t="shared" ref="AC69:AC79" si="36">IFERROR(VLOOKUP(X69,$X$61:$AC$65,6,FALSE),0)</f>
        <v>0</v>
      </c>
      <c r="AD69" s="285">
        <f t="shared" ref="AD69:AD79" si="37">IFERROR(VLOOKUP(X69,$X$61:$AD$65,7,FALSE),0)</f>
        <v>0</v>
      </c>
      <c r="AE69" s="285">
        <f t="shared" ref="AE69:AE79" si="38">IFERROR(VLOOKUP(X69,$X$61:$AE$65,8,FALSE),0)</f>
        <v>0</v>
      </c>
      <c r="AF69" s="285">
        <f t="shared" ref="AF69:AF79" si="39">IFERROR(VLOOKUP(X69,$X$61:$AF$65,9,FALSE),0)</f>
        <v>0</v>
      </c>
      <c r="AG69" s="285">
        <f t="shared" ref="AG69:AG79" si="40">IFERROR(VLOOKUP(X69,$X$61:$AG$65,10,FALSE),0)</f>
        <v>0</v>
      </c>
      <c r="AH69" s="285">
        <f t="shared" ref="AH69:AH79" si="41">IFERROR(VLOOKUP(X69,$X$61:$AH$65,11,FALSE),0)</f>
        <v>0</v>
      </c>
      <c r="AI69" s="285"/>
      <c r="AJ69" s="285"/>
      <c r="AK69" s="286"/>
    </row>
    <row r="70" spans="2:37" hidden="1" outlineLevel="1">
      <c r="B70" s="24"/>
      <c r="C70" s="294">
        <v>44074</v>
      </c>
      <c r="D70" s="18" t="s">
        <v>107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6"/>
      <c r="Q70" s="24"/>
      <c r="R70" s="285"/>
      <c r="S70" s="285"/>
      <c r="T70" s="285"/>
      <c r="U70" s="285"/>
      <c r="V70" s="285"/>
      <c r="W70" s="296" t="s">
        <v>47</v>
      </c>
      <c r="X70" s="19" t="s">
        <v>111</v>
      </c>
      <c r="Y70" s="285">
        <f t="shared" si="32"/>
        <v>0</v>
      </c>
      <c r="Z70" s="285">
        <f t="shared" si="33"/>
        <v>0</v>
      </c>
      <c r="AA70" s="285">
        <f t="shared" si="34"/>
        <v>0</v>
      </c>
      <c r="AB70" s="285">
        <f t="shared" si="35"/>
        <v>0</v>
      </c>
      <c r="AC70" s="285">
        <f t="shared" si="36"/>
        <v>0</v>
      </c>
      <c r="AD70" s="285">
        <f t="shared" si="37"/>
        <v>0</v>
      </c>
      <c r="AE70" s="285">
        <f t="shared" si="38"/>
        <v>0</v>
      </c>
      <c r="AF70" s="285">
        <f t="shared" si="39"/>
        <v>0</v>
      </c>
      <c r="AG70" s="285">
        <f t="shared" si="40"/>
        <v>0</v>
      </c>
      <c r="AH70" s="285">
        <f t="shared" si="41"/>
        <v>0</v>
      </c>
      <c r="AI70" s="285"/>
      <c r="AJ70" s="285"/>
      <c r="AK70" s="286"/>
    </row>
    <row r="71" spans="2:37" hidden="1" outlineLevel="1">
      <c r="B71" s="24"/>
      <c r="C71" s="294">
        <v>44075</v>
      </c>
      <c r="D71" s="18" t="s">
        <v>107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6"/>
      <c r="Q71" s="24"/>
      <c r="R71" s="285"/>
      <c r="S71" s="285"/>
      <c r="T71" s="285"/>
      <c r="U71" s="285"/>
      <c r="V71" s="285"/>
      <c r="W71" s="296" t="s">
        <v>47</v>
      </c>
      <c r="X71" s="19" t="s">
        <v>113</v>
      </c>
      <c r="Y71" s="285">
        <f t="shared" si="32"/>
        <v>0</v>
      </c>
      <c r="Z71" s="285">
        <f t="shared" si="33"/>
        <v>0</v>
      </c>
      <c r="AA71" s="285">
        <f t="shared" si="34"/>
        <v>0</v>
      </c>
      <c r="AB71" s="285">
        <f t="shared" si="35"/>
        <v>0</v>
      </c>
      <c r="AC71" s="285">
        <f t="shared" si="36"/>
        <v>0</v>
      </c>
      <c r="AD71" s="285">
        <f t="shared" si="37"/>
        <v>0</v>
      </c>
      <c r="AE71" s="285">
        <f t="shared" si="38"/>
        <v>0</v>
      </c>
      <c r="AF71" s="285">
        <f t="shared" si="39"/>
        <v>0</v>
      </c>
      <c r="AG71" s="285">
        <f t="shared" si="40"/>
        <v>0</v>
      </c>
      <c r="AH71" s="285">
        <f t="shared" si="41"/>
        <v>0</v>
      </c>
      <c r="AI71" s="285"/>
      <c r="AJ71" s="285"/>
      <c r="AK71" s="286"/>
    </row>
    <row r="72" spans="2:37" hidden="1" outlineLevel="1">
      <c r="B72" s="24"/>
      <c r="C72" s="294">
        <v>44076</v>
      </c>
      <c r="D72" s="18" t="s">
        <v>107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6"/>
      <c r="Q72" s="24"/>
      <c r="R72" s="285"/>
      <c r="S72" s="285"/>
      <c r="T72" s="285"/>
      <c r="U72" s="285"/>
      <c r="V72" s="285"/>
      <c r="W72" s="296" t="s">
        <v>48</v>
      </c>
      <c r="X72" s="19" t="s">
        <v>108</v>
      </c>
      <c r="Y72" s="285">
        <f t="shared" si="32"/>
        <v>0</v>
      </c>
      <c r="Z72" s="285">
        <f t="shared" si="33"/>
        <v>0</v>
      </c>
      <c r="AA72" s="285">
        <f t="shared" si="34"/>
        <v>0</v>
      </c>
      <c r="AB72" s="285">
        <f t="shared" si="35"/>
        <v>0</v>
      </c>
      <c r="AC72" s="285">
        <f t="shared" si="36"/>
        <v>0</v>
      </c>
      <c r="AD72" s="285">
        <f t="shared" si="37"/>
        <v>0</v>
      </c>
      <c r="AE72" s="285">
        <f t="shared" si="38"/>
        <v>0</v>
      </c>
      <c r="AF72" s="285">
        <f t="shared" si="39"/>
        <v>0</v>
      </c>
      <c r="AG72" s="285">
        <f t="shared" si="40"/>
        <v>0</v>
      </c>
      <c r="AH72" s="285">
        <f t="shared" si="41"/>
        <v>0</v>
      </c>
      <c r="AI72" s="285"/>
      <c r="AJ72" s="285"/>
      <c r="AK72" s="286"/>
    </row>
    <row r="73" spans="2:37" hidden="1" outlineLevel="1">
      <c r="B73" s="24"/>
      <c r="C73" s="294">
        <v>44077</v>
      </c>
      <c r="D73" s="18" t="s">
        <v>107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  <c r="Q73" s="24"/>
      <c r="R73" s="285"/>
      <c r="S73" s="285"/>
      <c r="T73" s="285"/>
      <c r="U73" s="285"/>
      <c r="V73" s="285"/>
      <c r="W73" s="296" t="s">
        <v>48</v>
      </c>
      <c r="X73" s="19" t="s">
        <v>110</v>
      </c>
      <c r="Y73" s="285">
        <f t="shared" si="32"/>
        <v>0</v>
      </c>
      <c r="Z73" s="285">
        <f t="shared" si="33"/>
        <v>0</v>
      </c>
      <c r="AA73" s="285">
        <f t="shared" si="34"/>
        <v>0</v>
      </c>
      <c r="AB73" s="285">
        <f t="shared" si="35"/>
        <v>0</v>
      </c>
      <c r="AC73" s="285">
        <f t="shared" si="36"/>
        <v>0</v>
      </c>
      <c r="AD73" s="285">
        <f t="shared" si="37"/>
        <v>0</v>
      </c>
      <c r="AE73" s="285">
        <f t="shared" si="38"/>
        <v>0</v>
      </c>
      <c r="AF73" s="285">
        <f t="shared" si="39"/>
        <v>0</v>
      </c>
      <c r="AG73" s="285">
        <f t="shared" si="40"/>
        <v>0</v>
      </c>
      <c r="AH73" s="285">
        <f t="shared" si="41"/>
        <v>0</v>
      </c>
      <c r="AI73" s="285"/>
      <c r="AJ73" s="285"/>
      <c r="AK73" s="286"/>
    </row>
    <row r="74" spans="2:37" hidden="1" outlineLevel="1">
      <c r="B74" s="24"/>
      <c r="C74" s="294">
        <v>44078</v>
      </c>
      <c r="D74" s="18" t="s">
        <v>107</v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6"/>
      <c r="Q74" s="24"/>
      <c r="R74" s="285"/>
      <c r="S74" s="285"/>
      <c r="T74" s="285"/>
      <c r="U74" s="285"/>
      <c r="V74" s="285"/>
      <c r="W74" s="296" t="s">
        <v>48</v>
      </c>
      <c r="X74" s="19" t="s">
        <v>112</v>
      </c>
      <c r="Y74" s="285">
        <f t="shared" si="32"/>
        <v>0</v>
      </c>
      <c r="Z74" s="285">
        <f t="shared" si="33"/>
        <v>0</v>
      </c>
      <c r="AA74" s="285">
        <f t="shared" si="34"/>
        <v>0</v>
      </c>
      <c r="AB74" s="285">
        <f t="shared" si="35"/>
        <v>0</v>
      </c>
      <c r="AC74" s="285">
        <f t="shared" si="36"/>
        <v>0</v>
      </c>
      <c r="AD74" s="285">
        <f t="shared" si="37"/>
        <v>0</v>
      </c>
      <c r="AE74" s="285">
        <f t="shared" si="38"/>
        <v>0</v>
      </c>
      <c r="AF74" s="285">
        <f t="shared" si="39"/>
        <v>0</v>
      </c>
      <c r="AG74" s="285">
        <f t="shared" si="40"/>
        <v>0</v>
      </c>
      <c r="AH74" s="285">
        <f t="shared" si="41"/>
        <v>0</v>
      </c>
      <c r="AI74" s="285"/>
      <c r="AJ74" s="285"/>
      <c r="AK74" s="286"/>
    </row>
    <row r="75" spans="2:37" hidden="1" outlineLevel="1">
      <c r="B75" s="24"/>
      <c r="C75" s="294">
        <v>44079</v>
      </c>
      <c r="D75" s="18" t="s">
        <v>107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6"/>
      <c r="Q75" s="24"/>
      <c r="R75" s="285"/>
      <c r="S75" s="285"/>
      <c r="T75" s="285"/>
      <c r="U75" s="285"/>
      <c r="V75" s="285"/>
      <c r="W75" s="296" t="s">
        <v>48</v>
      </c>
      <c r="X75" s="19" t="s">
        <v>115</v>
      </c>
      <c r="Y75" s="285">
        <f t="shared" si="32"/>
        <v>0</v>
      </c>
      <c r="Z75" s="285">
        <f t="shared" si="33"/>
        <v>0</v>
      </c>
      <c r="AA75" s="285">
        <f t="shared" si="34"/>
        <v>0</v>
      </c>
      <c r="AB75" s="285">
        <f t="shared" si="35"/>
        <v>0</v>
      </c>
      <c r="AC75" s="285">
        <f t="shared" si="36"/>
        <v>0</v>
      </c>
      <c r="AD75" s="285">
        <f t="shared" si="37"/>
        <v>0</v>
      </c>
      <c r="AE75" s="285">
        <f t="shared" si="38"/>
        <v>0</v>
      </c>
      <c r="AF75" s="285">
        <f t="shared" si="39"/>
        <v>0</v>
      </c>
      <c r="AG75" s="285">
        <f t="shared" si="40"/>
        <v>0</v>
      </c>
      <c r="AH75" s="285">
        <f t="shared" si="41"/>
        <v>0</v>
      </c>
      <c r="AI75" s="285"/>
      <c r="AJ75" s="285"/>
      <c r="AK75" s="286"/>
    </row>
    <row r="76" spans="2:37" hidden="1" outlineLevel="1">
      <c r="B76" s="24"/>
      <c r="C76" s="294">
        <v>44080</v>
      </c>
      <c r="D76" s="18" t="s">
        <v>107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6"/>
      <c r="Q76" s="24"/>
      <c r="R76" s="285"/>
      <c r="S76" s="285"/>
      <c r="T76" s="285"/>
      <c r="U76" s="285"/>
      <c r="V76" s="285"/>
      <c r="W76" s="296" t="s">
        <v>161</v>
      </c>
      <c r="X76" s="19" t="s">
        <v>150</v>
      </c>
      <c r="Y76" s="285">
        <f t="shared" si="32"/>
        <v>0</v>
      </c>
      <c r="Z76" s="285">
        <f t="shared" si="33"/>
        <v>0</v>
      </c>
      <c r="AA76" s="285">
        <f t="shared" si="34"/>
        <v>0</v>
      </c>
      <c r="AB76" s="285">
        <f t="shared" si="35"/>
        <v>0</v>
      </c>
      <c r="AC76" s="285">
        <f t="shared" si="36"/>
        <v>0</v>
      </c>
      <c r="AD76" s="285">
        <f t="shared" si="37"/>
        <v>0</v>
      </c>
      <c r="AE76" s="285">
        <f t="shared" si="38"/>
        <v>0</v>
      </c>
      <c r="AF76" s="285">
        <f t="shared" si="39"/>
        <v>0</v>
      </c>
      <c r="AG76" s="285">
        <f t="shared" si="40"/>
        <v>0</v>
      </c>
      <c r="AH76" s="285">
        <f t="shared" si="41"/>
        <v>0</v>
      </c>
      <c r="AI76" s="285"/>
      <c r="AJ76" s="285"/>
      <c r="AK76" s="286"/>
    </row>
    <row r="77" spans="2:37" hidden="1" outlineLevel="1">
      <c r="B77" s="24"/>
      <c r="C77" s="294">
        <v>44081</v>
      </c>
      <c r="D77" s="18" t="s">
        <v>107</v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6"/>
      <c r="Q77" s="24"/>
      <c r="R77" s="285"/>
      <c r="S77" s="285"/>
      <c r="T77" s="285"/>
      <c r="U77" s="285"/>
      <c r="V77" s="285"/>
      <c r="W77" s="296" t="s">
        <v>161</v>
      </c>
      <c r="X77" s="19" t="s">
        <v>151</v>
      </c>
      <c r="Y77" s="285">
        <f t="shared" si="32"/>
        <v>0</v>
      </c>
      <c r="Z77" s="285">
        <f t="shared" si="33"/>
        <v>0</v>
      </c>
      <c r="AA77" s="285">
        <f t="shared" si="34"/>
        <v>0</v>
      </c>
      <c r="AB77" s="285">
        <f t="shared" si="35"/>
        <v>0</v>
      </c>
      <c r="AC77" s="285">
        <f t="shared" si="36"/>
        <v>0</v>
      </c>
      <c r="AD77" s="285">
        <f t="shared" si="37"/>
        <v>0</v>
      </c>
      <c r="AE77" s="285">
        <f t="shared" si="38"/>
        <v>0</v>
      </c>
      <c r="AF77" s="285">
        <f t="shared" si="39"/>
        <v>0</v>
      </c>
      <c r="AG77" s="285">
        <f t="shared" si="40"/>
        <v>0</v>
      </c>
      <c r="AH77" s="285">
        <f t="shared" si="41"/>
        <v>0</v>
      </c>
      <c r="AI77" s="285"/>
      <c r="AJ77" s="285"/>
      <c r="AK77" s="286"/>
    </row>
    <row r="78" spans="2:37" hidden="1" outlineLevel="1">
      <c r="B78" s="24"/>
      <c r="C78" s="294">
        <v>44082</v>
      </c>
      <c r="D78" s="18" t="s">
        <v>107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6"/>
      <c r="Q78" s="24"/>
      <c r="R78" s="285"/>
      <c r="S78" s="285"/>
      <c r="T78" s="285"/>
      <c r="U78" s="285"/>
      <c r="V78" s="285"/>
      <c r="W78" s="296" t="s">
        <v>161</v>
      </c>
      <c r="X78" s="19" t="s">
        <v>152</v>
      </c>
      <c r="Y78" s="285">
        <f t="shared" si="32"/>
        <v>0</v>
      </c>
      <c r="Z78" s="285">
        <f t="shared" si="33"/>
        <v>0</v>
      </c>
      <c r="AA78" s="285">
        <f t="shared" si="34"/>
        <v>0</v>
      </c>
      <c r="AB78" s="285">
        <f t="shared" si="35"/>
        <v>0</v>
      </c>
      <c r="AC78" s="285">
        <f t="shared" si="36"/>
        <v>0</v>
      </c>
      <c r="AD78" s="285">
        <f t="shared" si="37"/>
        <v>0</v>
      </c>
      <c r="AE78" s="285">
        <f t="shared" si="38"/>
        <v>0</v>
      </c>
      <c r="AF78" s="285">
        <f t="shared" si="39"/>
        <v>0</v>
      </c>
      <c r="AG78" s="285">
        <f t="shared" si="40"/>
        <v>0</v>
      </c>
      <c r="AH78" s="285">
        <f t="shared" si="41"/>
        <v>0</v>
      </c>
      <c r="AI78" s="285"/>
      <c r="AJ78" s="285"/>
      <c r="AK78" s="286"/>
    </row>
    <row r="79" spans="2:37" hidden="1" outlineLevel="1">
      <c r="B79" s="24"/>
      <c r="C79" s="294">
        <v>44083</v>
      </c>
      <c r="D79" s="18" t="s">
        <v>107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6"/>
      <c r="Q79" s="24"/>
      <c r="R79" s="285"/>
      <c r="S79" s="285"/>
      <c r="T79" s="285"/>
      <c r="U79" s="285"/>
      <c r="V79" s="285"/>
      <c r="W79" s="296" t="s">
        <v>161</v>
      </c>
      <c r="X79" s="19" t="s">
        <v>153</v>
      </c>
      <c r="Y79" s="285">
        <f t="shared" si="32"/>
        <v>0</v>
      </c>
      <c r="Z79" s="285">
        <f t="shared" si="33"/>
        <v>0</v>
      </c>
      <c r="AA79" s="285">
        <f t="shared" si="34"/>
        <v>0</v>
      </c>
      <c r="AB79" s="285">
        <f t="shared" si="35"/>
        <v>0</v>
      </c>
      <c r="AC79" s="285">
        <f t="shared" si="36"/>
        <v>0</v>
      </c>
      <c r="AD79" s="285">
        <f t="shared" si="37"/>
        <v>0</v>
      </c>
      <c r="AE79" s="285">
        <f t="shared" si="38"/>
        <v>0</v>
      </c>
      <c r="AF79" s="285">
        <f t="shared" si="39"/>
        <v>0</v>
      </c>
      <c r="AG79" s="285">
        <f t="shared" si="40"/>
        <v>0</v>
      </c>
      <c r="AH79" s="285">
        <f t="shared" si="41"/>
        <v>0</v>
      </c>
      <c r="AI79" s="285"/>
      <c r="AJ79" s="285"/>
      <c r="AK79" s="286"/>
    </row>
    <row r="80" spans="2:37" hidden="1" outlineLevel="1">
      <c r="B80" s="24"/>
      <c r="C80" s="294">
        <v>44084</v>
      </c>
      <c r="D80" s="18" t="s">
        <v>107</v>
      </c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6"/>
      <c r="Q80" s="24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2:37" hidden="1" outlineLevel="1">
      <c r="B81" s="24"/>
      <c r="C81" s="294">
        <v>44085</v>
      </c>
      <c r="D81" s="18" t="s">
        <v>107</v>
      </c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6"/>
      <c r="Q81" s="24"/>
      <c r="R81" s="285"/>
      <c r="S81" s="285"/>
      <c r="T81" s="285"/>
      <c r="U81" s="285"/>
      <c r="V81" s="285"/>
      <c r="W81" s="285"/>
      <c r="X81" s="30" t="s">
        <v>181</v>
      </c>
      <c r="Y81" s="20">
        <f>'Staff '!$B$43</f>
        <v>0</v>
      </c>
      <c r="Z81" s="20">
        <f>'Staff '!$B$44</f>
        <v>0</v>
      </c>
      <c r="AA81" s="20">
        <f>'Staff '!$B$45</f>
        <v>0</v>
      </c>
      <c r="AB81" s="20">
        <f>'Staff '!$B$46</f>
        <v>0</v>
      </c>
      <c r="AC81" s="20">
        <f>'Staff '!$B$47</f>
        <v>0</v>
      </c>
      <c r="AD81" s="20">
        <f>'Staff '!$B$48</f>
        <v>0</v>
      </c>
      <c r="AE81" s="20">
        <f>'Staff '!$B$49</f>
        <v>0</v>
      </c>
      <c r="AF81" s="20">
        <f>'Staff '!$B$50</f>
        <v>0</v>
      </c>
      <c r="AG81" s="20">
        <f>'Staff '!$B$51</f>
        <v>0</v>
      </c>
      <c r="AH81" s="20">
        <f>'Staff '!$B$52</f>
        <v>0</v>
      </c>
      <c r="AI81" s="20" t="s">
        <v>21</v>
      </c>
      <c r="AJ81" s="285"/>
      <c r="AK81" s="286"/>
    </row>
    <row r="82" spans="2:37" hidden="1" outlineLevel="1">
      <c r="B82" s="24"/>
      <c r="C82" s="294">
        <v>44086</v>
      </c>
      <c r="D82" s="18" t="s">
        <v>107</v>
      </c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  <c r="Q82" s="24"/>
      <c r="R82" s="285"/>
      <c r="S82" s="285"/>
      <c r="T82" s="285"/>
      <c r="U82" s="285"/>
      <c r="V82" s="285"/>
      <c r="W82" s="285"/>
      <c r="X82" s="296" t="s">
        <v>47</v>
      </c>
      <c r="Y82" s="285">
        <f>IFERROR(AVERAGEIF($W$68:$W$79,$X$82,Y68:Y79),0)</f>
        <v>0</v>
      </c>
      <c r="Z82" s="285">
        <f>IFERROR(AVERAGEIF($W$68:$W$79,$X$82,Z68:Z79),0)</f>
        <v>0</v>
      </c>
      <c r="AA82" s="285">
        <f>IFERROR(AVERAGEIF($W$68:$W$79,$X$82,AA68:AA79),0)</f>
        <v>0</v>
      </c>
      <c r="AB82" s="285">
        <f>IFERROR(AVERAGEIF($W$68:$W$79,$X$82,AB68:AB79),0)</f>
        <v>0</v>
      </c>
      <c r="AC82" s="285">
        <f t="shared" ref="AC82:AH82" si="42">IFERROR(AVERAGEIF($W$68:$W$79,$X$82,AC68:AC79),0)</f>
        <v>0</v>
      </c>
      <c r="AD82" s="285">
        <f t="shared" si="42"/>
        <v>0</v>
      </c>
      <c r="AE82" s="285">
        <f t="shared" si="42"/>
        <v>0</v>
      </c>
      <c r="AF82" s="285">
        <f t="shared" si="42"/>
        <v>0</v>
      </c>
      <c r="AG82" s="285">
        <f t="shared" si="42"/>
        <v>0</v>
      </c>
      <c r="AH82" s="285">
        <f t="shared" si="42"/>
        <v>0</v>
      </c>
      <c r="AI82" s="309">
        <f>SUM(Y82:AH82)</f>
        <v>0</v>
      </c>
      <c r="AJ82" s="285"/>
      <c r="AK82" s="286"/>
    </row>
    <row r="83" spans="2:37" hidden="1" outlineLevel="1">
      <c r="B83" s="24"/>
      <c r="C83" s="294">
        <v>44087</v>
      </c>
      <c r="D83" s="18" t="s">
        <v>107</v>
      </c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6"/>
      <c r="Q83" s="24"/>
      <c r="R83" s="285"/>
      <c r="S83" s="285"/>
      <c r="T83" s="285"/>
      <c r="U83" s="285"/>
      <c r="V83" s="285"/>
      <c r="W83" s="285"/>
      <c r="X83" s="296" t="s">
        <v>48</v>
      </c>
      <c r="Y83" s="285">
        <f>IFERROR(AVERAGEIF($W$68:$W$79,$X$83,Y68:Y79),0)</f>
        <v>0</v>
      </c>
      <c r="Z83" s="285">
        <f>IFERROR(AVERAGEIF($W$68:$W$79,$X$83,Z68:Z79),0)</f>
        <v>0</v>
      </c>
      <c r="AA83" s="285">
        <f>IFERROR(AVERAGEIF($W$68:$W$79,$X$83,AA68:AA79),0)</f>
        <v>0</v>
      </c>
      <c r="AB83" s="285">
        <f t="shared" ref="AB83:AH83" si="43">IFERROR(AVERAGEIF($W$68:$W$79,$X$83,AB68:AB79),0)</f>
        <v>0</v>
      </c>
      <c r="AC83" s="285">
        <f t="shared" si="43"/>
        <v>0</v>
      </c>
      <c r="AD83" s="285">
        <f t="shared" si="43"/>
        <v>0</v>
      </c>
      <c r="AE83" s="285">
        <f t="shared" si="43"/>
        <v>0</v>
      </c>
      <c r="AF83" s="285">
        <f t="shared" si="43"/>
        <v>0</v>
      </c>
      <c r="AG83" s="285">
        <f t="shared" si="43"/>
        <v>0</v>
      </c>
      <c r="AH83" s="285">
        <f t="shared" si="43"/>
        <v>0</v>
      </c>
      <c r="AI83" s="309">
        <f>SUM(Y83:AH83)</f>
        <v>0</v>
      </c>
      <c r="AJ83" s="285"/>
      <c r="AK83" s="286"/>
    </row>
    <row r="84" spans="2:37" ht="16" hidden="1" outlineLevel="1" thickBot="1">
      <c r="B84" s="24"/>
      <c r="C84" s="294">
        <v>44088</v>
      </c>
      <c r="D84" s="18" t="s">
        <v>107</v>
      </c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6"/>
      <c r="Q84" s="310"/>
      <c r="R84" s="311"/>
      <c r="S84" s="311"/>
      <c r="T84" s="311"/>
      <c r="U84" s="311"/>
      <c r="V84" s="311"/>
      <c r="W84" s="311"/>
      <c r="X84" s="312" t="s">
        <v>161</v>
      </c>
      <c r="Y84" s="311">
        <f t="shared" ref="Y84:AH84" si="44">IFERROR(AVERAGEIF($W$68:$W$79,$X$84,Y68:Y79),0)</f>
        <v>0</v>
      </c>
      <c r="Z84" s="311">
        <f t="shared" si="44"/>
        <v>0</v>
      </c>
      <c r="AA84" s="311">
        <f t="shared" si="44"/>
        <v>0</v>
      </c>
      <c r="AB84" s="311">
        <f t="shared" si="44"/>
        <v>0</v>
      </c>
      <c r="AC84" s="311">
        <f t="shared" si="44"/>
        <v>0</v>
      </c>
      <c r="AD84" s="311">
        <f t="shared" si="44"/>
        <v>0</v>
      </c>
      <c r="AE84" s="311">
        <f t="shared" si="44"/>
        <v>0</v>
      </c>
      <c r="AF84" s="311">
        <f t="shared" si="44"/>
        <v>0</v>
      </c>
      <c r="AG84" s="311">
        <f t="shared" si="44"/>
        <v>0</v>
      </c>
      <c r="AH84" s="311">
        <f t="shared" si="44"/>
        <v>0</v>
      </c>
      <c r="AI84" s="313">
        <f t="shared" ref="AI84" si="45">SUM(Y84:AH84)</f>
        <v>0</v>
      </c>
      <c r="AJ84" s="311"/>
      <c r="AK84" s="314"/>
    </row>
    <row r="85" spans="2:37" hidden="1" outlineLevel="1">
      <c r="B85" s="24"/>
      <c r="C85" s="294">
        <v>44089</v>
      </c>
      <c r="D85" s="18" t="s">
        <v>107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6"/>
    </row>
    <row r="86" spans="2:37" hidden="1" outlineLevel="1">
      <c r="B86" s="24"/>
      <c r="C86" s="294">
        <v>44090</v>
      </c>
      <c r="D86" s="18" t="s">
        <v>107</v>
      </c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6"/>
    </row>
    <row r="87" spans="2:37" hidden="1" outlineLevel="1">
      <c r="B87" s="24"/>
      <c r="C87" s="294">
        <v>44091</v>
      </c>
      <c r="D87" s="18" t="s">
        <v>107</v>
      </c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6"/>
    </row>
    <row r="88" spans="2:37" hidden="1" outlineLevel="1">
      <c r="B88" s="24"/>
      <c r="C88" s="294">
        <v>44092</v>
      </c>
      <c r="D88" s="18" t="s">
        <v>107</v>
      </c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6"/>
    </row>
    <row r="89" spans="2:37" hidden="1" outlineLevel="1">
      <c r="B89" s="24"/>
      <c r="C89" s="294">
        <v>44093</v>
      </c>
      <c r="D89" s="18" t="s">
        <v>107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6"/>
    </row>
    <row r="90" spans="2:37" hidden="1" outlineLevel="1">
      <c r="B90" s="24"/>
      <c r="C90" s="294">
        <v>44094</v>
      </c>
      <c r="D90" s="18" t="s">
        <v>107</v>
      </c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6"/>
    </row>
    <row r="91" spans="2:37" hidden="1" outlineLevel="1">
      <c r="B91" s="24"/>
      <c r="C91" s="294">
        <v>44095</v>
      </c>
      <c r="D91" s="18" t="s">
        <v>107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6"/>
    </row>
    <row r="92" spans="2:37" hidden="1" outlineLevel="1">
      <c r="B92" s="24"/>
      <c r="C92" s="294">
        <v>44096</v>
      </c>
      <c r="D92" s="18" t="s">
        <v>107</v>
      </c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6"/>
    </row>
    <row r="93" spans="2:37" hidden="1" outlineLevel="1">
      <c r="B93" s="24"/>
      <c r="C93" s="294">
        <v>44097</v>
      </c>
      <c r="D93" s="18" t="s">
        <v>107</v>
      </c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6"/>
    </row>
    <row r="94" spans="2:37" hidden="1" outlineLevel="1">
      <c r="B94" s="24"/>
      <c r="C94" s="294">
        <v>44098</v>
      </c>
      <c r="D94" s="18" t="s">
        <v>107</v>
      </c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6"/>
    </row>
    <row r="95" spans="2:37" hidden="1" outlineLevel="1">
      <c r="B95" s="24"/>
      <c r="C95" s="294">
        <v>44099</v>
      </c>
      <c r="D95" s="18" t="s">
        <v>107</v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6"/>
    </row>
    <row r="96" spans="2:37" hidden="1" outlineLevel="1">
      <c r="B96" s="24"/>
      <c r="C96" s="294">
        <v>44100</v>
      </c>
      <c r="D96" s="18" t="s">
        <v>107</v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6"/>
    </row>
    <row r="97" spans="2:15" hidden="1" outlineLevel="1">
      <c r="B97" s="24"/>
      <c r="C97" s="294">
        <v>44101</v>
      </c>
      <c r="D97" s="18" t="s">
        <v>107</v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6"/>
    </row>
    <row r="98" spans="2:15" hidden="1" outlineLevel="1">
      <c r="B98" s="24"/>
      <c r="C98" s="294">
        <v>44102</v>
      </c>
      <c r="D98" s="18" t="s">
        <v>107</v>
      </c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6"/>
    </row>
    <row r="99" spans="2:15" hidden="1" outlineLevel="1">
      <c r="B99" s="24"/>
      <c r="C99" s="294">
        <v>44103</v>
      </c>
      <c r="D99" s="18" t="s">
        <v>107</v>
      </c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6"/>
    </row>
    <row r="100" spans="2:15" ht="16" hidden="1" outlineLevel="1" thickBot="1">
      <c r="B100" s="24"/>
      <c r="C100" s="315">
        <v>44104</v>
      </c>
      <c r="D100" s="316" t="s">
        <v>107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6"/>
    </row>
    <row r="101" spans="2:15" hidden="1" outlineLevel="1">
      <c r="B101" s="24"/>
      <c r="C101" s="294">
        <v>44105</v>
      </c>
      <c r="D101" s="18" t="s">
        <v>109</v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6"/>
    </row>
    <row r="102" spans="2:15" hidden="1" outlineLevel="1">
      <c r="B102" s="24"/>
      <c r="C102" s="294">
        <v>44106</v>
      </c>
      <c r="D102" s="18" t="s">
        <v>109</v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6"/>
    </row>
    <row r="103" spans="2:15" hidden="1" outlineLevel="1">
      <c r="B103" s="24"/>
      <c r="C103" s="294">
        <v>44107</v>
      </c>
      <c r="D103" s="18" t="s">
        <v>109</v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6"/>
    </row>
    <row r="104" spans="2:15" hidden="1" outlineLevel="1">
      <c r="B104" s="24"/>
      <c r="C104" s="294">
        <v>44108</v>
      </c>
      <c r="D104" s="18" t="s">
        <v>109</v>
      </c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6"/>
    </row>
    <row r="105" spans="2:15" hidden="1" outlineLevel="1">
      <c r="B105" s="24"/>
      <c r="C105" s="294">
        <v>44109</v>
      </c>
      <c r="D105" s="18" t="s">
        <v>109</v>
      </c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6"/>
    </row>
    <row r="106" spans="2:15" hidden="1" outlineLevel="1">
      <c r="B106" s="24"/>
      <c r="C106" s="294">
        <v>44110</v>
      </c>
      <c r="D106" s="18" t="s">
        <v>109</v>
      </c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6"/>
    </row>
    <row r="107" spans="2:15" hidden="1" outlineLevel="1">
      <c r="B107" s="24"/>
      <c r="C107" s="294">
        <v>44111</v>
      </c>
      <c r="D107" s="18" t="s">
        <v>109</v>
      </c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6"/>
    </row>
    <row r="108" spans="2:15" hidden="1" outlineLevel="1">
      <c r="B108" s="24"/>
      <c r="C108" s="294">
        <v>44112</v>
      </c>
      <c r="D108" s="18" t="s">
        <v>109</v>
      </c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6"/>
    </row>
    <row r="109" spans="2:15" hidden="1" outlineLevel="1">
      <c r="B109" s="24"/>
      <c r="C109" s="294">
        <v>44113</v>
      </c>
      <c r="D109" s="18" t="s">
        <v>109</v>
      </c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6"/>
    </row>
    <row r="110" spans="2:15" hidden="1" outlineLevel="1">
      <c r="B110" s="24"/>
      <c r="C110" s="294">
        <v>44114</v>
      </c>
      <c r="D110" s="18" t="s">
        <v>109</v>
      </c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6"/>
    </row>
    <row r="111" spans="2:15" hidden="1" outlineLevel="1">
      <c r="B111" s="24"/>
      <c r="C111" s="294">
        <v>44115</v>
      </c>
      <c r="D111" s="18" t="s">
        <v>109</v>
      </c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6"/>
    </row>
    <row r="112" spans="2:15" hidden="1" outlineLevel="1">
      <c r="B112" s="24"/>
      <c r="C112" s="294">
        <v>44116</v>
      </c>
      <c r="D112" s="18" t="s">
        <v>109</v>
      </c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6"/>
    </row>
    <row r="113" spans="2:15" hidden="1" outlineLevel="1">
      <c r="B113" s="24"/>
      <c r="C113" s="294">
        <v>44117</v>
      </c>
      <c r="D113" s="18" t="s">
        <v>109</v>
      </c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6"/>
    </row>
    <row r="114" spans="2:15" hidden="1" outlineLevel="1">
      <c r="B114" s="24"/>
      <c r="C114" s="294">
        <v>44118</v>
      </c>
      <c r="D114" s="18" t="s">
        <v>109</v>
      </c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6"/>
    </row>
    <row r="115" spans="2:15" hidden="1" outlineLevel="1">
      <c r="B115" s="24"/>
      <c r="C115" s="294">
        <v>44119</v>
      </c>
      <c r="D115" s="18" t="s">
        <v>109</v>
      </c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6"/>
    </row>
    <row r="116" spans="2:15" hidden="1" outlineLevel="1">
      <c r="B116" s="24"/>
      <c r="C116" s="294">
        <v>44120</v>
      </c>
      <c r="D116" s="18" t="s">
        <v>109</v>
      </c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6"/>
    </row>
    <row r="117" spans="2:15" hidden="1" outlineLevel="1">
      <c r="B117" s="24"/>
      <c r="C117" s="294">
        <v>44121</v>
      </c>
      <c r="D117" s="18" t="s">
        <v>109</v>
      </c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6"/>
    </row>
    <row r="118" spans="2:15" hidden="1" outlineLevel="1">
      <c r="B118" s="24"/>
      <c r="C118" s="294">
        <v>44122</v>
      </c>
      <c r="D118" s="18" t="s">
        <v>109</v>
      </c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6"/>
    </row>
    <row r="119" spans="2:15" hidden="1" outlineLevel="1">
      <c r="B119" s="24"/>
      <c r="C119" s="294">
        <v>44123</v>
      </c>
      <c r="D119" s="18" t="s">
        <v>109</v>
      </c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6"/>
    </row>
    <row r="120" spans="2:15" hidden="1" outlineLevel="1">
      <c r="B120" s="24"/>
      <c r="C120" s="294">
        <v>44124</v>
      </c>
      <c r="D120" s="18" t="s">
        <v>109</v>
      </c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6"/>
    </row>
    <row r="121" spans="2:15" hidden="1" outlineLevel="1">
      <c r="B121" s="24"/>
      <c r="C121" s="294">
        <v>44125</v>
      </c>
      <c r="D121" s="18" t="s">
        <v>109</v>
      </c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6"/>
    </row>
    <row r="122" spans="2:15" hidden="1" outlineLevel="1">
      <c r="B122" s="24"/>
      <c r="C122" s="294">
        <v>44126</v>
      </c>
      <c r="D122" s="18" t="s">
        <v>109</v>
      </c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6"/>
    </row>
    <row r="123" spans="2:15" hidden="1" outlineLevel="1">
      <c r="B123" s="24"/>
      <c r="C123" s="294">
        <v>44127</v>
      </c>
      <c r="D123" s="18" t="s">
        <v>109</v>
      </c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6"/>
    </row>
    <row r="124" spans="2:15" hidden="1" outlineLevel="1">
      <c r="B124" s="24"/>
      <c r="C124" s="294">
        <v>44128</v>
      </c>
      <c r="D124" s="18" t="s">
        <v>109</v>
      </c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6"/>
    </row>
    <row r="125" spans="2:15" hidden="1" outlineLevel="1">
      <c r="B125" s="24"/>
      <c r="C125" s="294">
        <v>44129</v>
      </c>
      <c r="D125" s="18" t="s">
        <v>109</v>
      </c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6"/>
    </row>
    <row r="126" spans="2:15" hidden="1" outlineLevel="1">
      <c r="B126" s="24"/>
      <c r="C126" s="294">
        <v>44130</v>
      </c>
      <c r="D126" s="18" t="s">
        <v>109</v>
      </c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6"/>
    </row>
    <row r="127" spans="2:15" hidden="1" outlineLevel="1">
      <c r="B127" s="24"/>
      <c r="C127" s="294">
        <v>44131</v>
      </c>
      <c r="D127" s="18" t="s">
        <v>109</v>
      </c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6"/>
    </row>
    <row r="128" spans="2:15" hidden="1" outlineLevel="1">
      <c r="B128" s="24"/>
      <c r="C128" s="294">
        <v>44132</v>
      </c>
      <c r="D128" s="18" t="s">
        <v>109</v>
      </c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6"/>
    </row>
    <row r="129" spans="2:15" hidden="1" outlineLevel="1">
      <c r="B129" s="24"/>
      <c r="C129" s="294">
        <v>44133</v>
      </c>
      <c r="D129" s="18" t="s">
        <v>109</v>
      </c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6"/>
    </row>
    <row r="130" spans="2:15" hidden="1" outlineLevel="1">
      <c r="B130" s="24"/>
      <c r="C130" s="294">
        <v>44134</v>
      </c>
      <c r="D130" s="18" t="s">
        <v>109</v>
      </c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6"/>
    </row>
    <row r="131" spans="2:15" hidden="1" outlineLevel="1">
      <c r="B131" s="24"/>
      <c r="C131" s="294">
        <v>44135</v>
      </c>
      <c r="D131" s="18" t="s">
        <v>109</v>
      </c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6"/>
    </row>
    <row r="132" spans="2:15" hidden="1" outlineLevel="1">
      <c r="B132" s="24"/>
      <c r="C132" s="294">
        <v>44136</v>
      </c>
      <c r="D132" s="18" t="s">
        <v>109</v>
      </c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6"/>
    </row>
    <row r="133" spans="2:15" hidden="1" outlineLevel="1">
      <c r="B133" s="24"/>
      <c r="C133" s="294">
        <v>44137</v>
      </c>
      <c r="D133" s="18" t="s">
        <v>109</v>
      </c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6"/>
    </row>
    <row r="134" spans="2:15" hidden="1" outlineLevel="1">
      <c r="B134" s="24"/>
      <c r="C134" s="294">
        <v>44138</v>
      </c>
      <c r="D134" s="18" t="s">
        <v>109</v>
      </c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6"/>
    </row>
    <row r="135" spans="2:15" hidden="1" outlineLevel="1">
      <c r="B135" s="24"/>
      <c r="C135" s="294">
        <v>44139</v>
      </c>
      <c r="D135" s="18" t="s">
        <v>109</v>
      </c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6"/>
    </row>
    <row r="136" spans="2:15" hidden="1" outlineLevel="1">
      <c r="B136" s="24"/>
      <c r="C136" s="294">
        <v>44140</v>
      </c>
      <c r="D136" s="18" t="s">
        <v>109</v>
      </c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6"/>
    </row>
    <row r="137" spans="2:15" hidden="1" outlineLevel="1">
      <c r="B137" s="24"/>
      <c r="C137" s="294">
        <v>44141</v>
      </c>
      <c r="D137" s="18" t="s">
        <v>109</v>
      </c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6"/>
    </row>
    <row r="138" spans="2:15" hidden="1" outlineLevel="1">
      <c r="B138" s="24"/>
      <c r="C138" s="294">
        <v>44142</v>
      </c>
      <c r="D138" s="18" t="s">
        <v>109</v>
      </c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6"/>
    </row>
    <row r="139" spans="2:15" hidden="1" outlineLevel="1">
      <c r="B139" s="24"/>
      <c r="C139" s="294">
        <v>44143</v>
      </c>
      <c r="D139" s="18" t="s">
        <v>109</v>
      </c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6"/>
    </row>
    <row r="140" spans="2:15" hidden="1" outlineLevel="1">
      <c r="B140" s="24"/>
      <c r="C140" s="294">
        <v>44144</v>
      </c>
      <c r="D140" s="18" t="s">
        <v>109</v>
      </c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6"/>
    </row>
    <row r="141" spans="2:15" hidden="1" outlineLevel="1">
      <c r="B141" s="24"/>
      <c r="C141" s="294">
        <v>44145</v>
      </c>
      <c r="D141" s="18" t="s">
        <v>109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6"/>
    </row>
    <row r="142" spans="2:15" hidden="1" outlineLevel="1">
      <c r="B142" s="24"/>
      <c r="C142" s="294">
        <v>44146</v>
      </c>
      <c r="D142" s="18" t="s">
        <v>109</v>
      </c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6"/>
    </row>
    <row r="143" spans="2:15" hidden="1" outlineLevel="1">
      <c r="B143" s="24"/>
      <c r="C143" s="294">
        <v>44147</v>
      </c>
      <c r="D143" s="18" t="s">
        <v>109</v>
      </c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6"/>
    </row>
    <row r="144" spans="2:15" hidden="1" outlineLevel="1">
      <c r="B144" s="24"/>
      <c r="C144" s="294">
        <v>44148</v>
      </c>
      <c r="D144" s="18" t="s">
        <v>109</v>
      </c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6"/>
    </row>
    <row r="145" spans="2:15" hidden="1" outlineLevel="1">
      <c r="B145" s="24"/>
      <c r="C145" s="294">
        <v>44149</v>
      </c>
      <c r="D145" s="18" t="s">
        <v>109</v>
      </c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6"/>
    </row>
    <row r="146" spans="2:15" hidden="1" outlineLevel="1">
      <c r="B146" s="24"/>
      <c r="C146" s="294">
        <v>44150</v>
      </c>
      <c r="D146" s="18" t="s">
        <v>109</v>
      </c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6"/>
    </row>
    <row r="147" spans="2:15" hidden="1" outlineLevel="1">
      <c r="B147" s="24"/>
      <c r="C147" s="294">
        <v>44151</v>
      </c>
      <c r="D147" s="18" t="s">
        <v>109</v>
      </c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6"/>
    </row>
    <row r="148" spans="2:15" hidden="1" outlineLevel="1">
      <c r="B148" s="24"/>
      <c r="C148" s="294">
        <v>44152</v>
      </c>
      <c r="D148" s="18" t="s">
        <v>109</v>
      </c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6"/>
    </row>
    <row r="149" spans="2:15" hidden="1" outlineLevel="1">
      <c r="B149" s="24"/>
      <c r="C149" s="294">
        <v>44153</v>
      </c>
      <c r="D149" s="18" t="s">
        <v>109</v>
      </c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6"/>
    </row>
    <row r="150" spans="2:15" hidden="1" outlineLevel="1">
      <c r="B150" s="24"/>
      <c r="C150" s="294">
        <v>44154</v>
      </c>
      <c r="D150" s="18" t="s">
        <v>109</v>
      </c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6"/>
    </row>
    <row r="151" spans="2:15" hidden="1" outlineLevel="1">
      <c r="B151" s="24"/>
      <c r="C151" s="294">
        <v>44155</v>
      </c>
      <c r="D151" s="18" t="s">
        <v>109</v>
      </c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6"/>
    </row>
    <row r="152" spans="2:15" hidden="1" outlineLevel="1">
      <c r="B152" s="24"/>
      <c r="C152" s="294">
        <v>44156</v>
      </c>
      <c r="D152" s="18" t="s">
        <v>109</v>
      </c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6"/>
    </row>
    <row r="153" spans="2:15" hidden="1" outlineLevel="1">
      <c r="B153" s="24"/>
      <c r="C153" s="294">
        <v>44157</v>
      </c>
      <c r="D153" s="18" t="s">
        <v>109</v>
      </c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6"/>
    </row>
    <row r="154" spans="2:15" hidden="1" outlineLevel="1">
      <c r="B154" s="24"/>
      <c r="C154" s="294">
        <v>44158</v>
      </c>
      <c r="D154" s="18" t="s">
        <v>109</v>
      </c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6"/>
    </row>
    <row r="155" spans="2:15" hidden="1" outlineLevel="1">
      <c r="B155" s="24"/>
      <c r="C155" s="294">
        <v>44159</v>
      </c>
      <c r="D155" s="18" t="s">
        <v>109</v>
      </c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6"/>
    </row>
    <row r="156" spans="2:15" hidden="1" outlineLevel="1">
      <c r="B156" s="24"/>
      <c r="C156" s="294">
        <v>44160</v>
      </c>
      <c r="D156" s="18" t="s">
        <v>109</v>
      </c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6"/>
    </row>
    <row r="157" spans="2:15" hidden="1" outlineLevel="1">
      <c r="B157" s="24"/>
      <c r="C157" s="294">
        <v>44161</v>
      </c>
      <c r="D157" s="18" t="s">
        <v>109</v>
      </c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6"/>
    </row>
    <row r="158" spans="2:15" hidden="1" outlineLevel="1">
      <c r="B158" s="24"/>
      <c r="C158" s="294">
        <v>44162</v>
      </c>
      <c r="D158" s="18" t="s">
        <v>109</v>
      </c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6"/>
    </row>
    <row r="159" spans="2:15" hidden="1" outlineLevel="1">
      <c r="B159" s="24"/>
      <c r="C159" s="294">
        <v>44163</v>
      </c>
      <c r="D159" s="18" t="s">
        <v>109</v>
      </c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6"/>
    </row>
    <row r="160" spans="2:15" hidden="1" outlineLevel="1">
      <c r="B160" s="24"/>
      <c r="C160" s="294">
        <v>44164</v>
      </c>
      <c r="D160" s="18" t="s">
        <v>109</v>
      </c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6"/>
    </row>
    <row r="161" spans="2:15" hidden="1" outlineLevel="1">
      <c r="B161" s="24"/>
      <c r="C161" s="294">
        <v>44165</v>
      </c>
      <c r="D161" s="18" t="s">
        <v>109</v>
      </c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6"/>
    </row>
    <row r="162" spans="2:15" hidden="1" outlineLevel="1">
      <c r="B162" s="24"/>
      <c r="C162" s="294">
        <v>44166</v>
      </c>
      <c r="D162" s="18" t="s">
        <v>109</v>
      </c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6"/>
    </row>
    <row r="163" spans="2:15" hidden="1" outlineLevel="1">
      <c r="B163" s="24"/>
      <c r="C163" s="294">
        <v>44167</v>
      </c>
      <c r="D163" s="18" t="s">
        <v>109</v>
      </c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6"/>
    </row>
    <row r="164" spans="2:15" hidden="1" outlineLevel="1">
      <c r="B164" s="24"/>
      <c r="C164" s="294">
        <v>44168</v>
      </c>
      <c r="D164" s="18" t="s">
        <v>109</v>
      </c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6"/>
    </row>
    <row r="165" spans="2:15" hidden="1" outlineLevel="1">
      <c r="B165" s="24"/>
      <c r="C165" s="294">
        <v>44169</v>
      </c>
      <c r="D165" s="18" t="s">
        <v>109</v>
      </c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6"/>
    </row>
    <row r="166" spans="2:15" hidden="1" outlineLevel="1">
      <c r="B166" s="24"/>
      <c r="C166" s="294">
        <v>44170</v>
      </c>
      <c r="D166" s="18" t="s">
        <v>109</v>
      </c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6"/>
    </row>
    <row r="167" spans="2:15" hidden="1" outlineLevel="1">
      <c r="B167" s="24"/>
      <c r="C167" s="294">
        <v>44171</v>
      </c>
      <c r="D167" s="18" t="s">
        <v>109</v>
      </c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6"/>
    </row>
    <row r="168" spans="2:15" hidden="1" outlineLevel="1">
      <c r="B168" s="24"/>
      <c r="C168" s="294">
        <v>44172</v>
      </c>
      <c r="D168" s="18" t="s">
        <v>109</v>
      </c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6"/>
    </row>
    <row r="169" spans="2:15" hidden="1" outlineLevel="1">
      <c r="B169" s="24"/>
      <c r="C169" s="294">
        <v>44173</v>
      </c>
      <c r="D169" s="18" t="s">
        <v>109</v>
      </c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6"/>
    </row>
    <row r="170" spans="2:15" hidden="1" outlineLevel="1">
      <c r="B170" s="24"/>
      <c r="C170" s="294">
        <v>44174</v>
      </c>
      <c r="D170" s="18" t="s">
        <v>109</v>
      </c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6"/>
    </row>
    <row r="171" spans="2:15" hidden="1" outlineLevel="1">
      <c r="B171" s="24"/>
      <c r="C171" s="294">
        <v>44175</v>
      </c>
      <c r="D171" s="18" t="s">
        <v>109</v>
      </c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6"/>
    </row>
    <row r="172" spans="2:15" hidden="1" outlineLevel="1">
      <c r="B172" s="24"/>
      <c r="C172" s="294">
        <v>44176</v>
      </c>
      <c r="D172" s="18" t="s">
        <v>109</v>
      </c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6"/>
    </row>
    <row r="173" spans="2:15" hidden="1" outlineLevel="1">
      <c r="B173" s="24"/>
      <c r="C173" s="294">
        <v>44177</v>
      </c>
      <c r="D173" s="18" t="s">
        <v>109</v>
      </c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6"/>
    </row>
    <row r="174" spans="2:15" hidden="1" outlineLevel="1">
      <c r="B174" s="24"/>
      <c r="C174" s="294">
        <v>44178</v>
      </c>
      <c r="D174" s="18" t="s">
        <v>109</v>
      </c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6"/>
    </row>
    <row r="175" spans="2:15" hidden="1" outlineLevel="1">
      <c r="B175" s="24"/>
      <c r="C175" s="294">
        <v>44179</v>
      </c>
      <c r="D175" s="18" t="s">
        <v>109</v>
      </c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6"/>
    </row>
    <row r="176" spans="2:15" hidden="1" outlineLevel="1">
      <c r="B176" s="24"/>
      <c r="C176" s="294">
        <v>44180</v>
      </c>
      <c r="D176" s="18" t="s">
        <v>109</v>
      </c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6"/>
    </row>
    <row r="177" spans="2:15" hidden="1" outlineLevel="1">
      <c r="B177" s="24"/>
      <c r="C177" s="294">
        <v>44181</v>
      </c>
      <c r="D177" s="18" t="s">
        <v>109</v>
      </c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6"/>
    </row>
    <row r="178" spans="2:15" hidden="1" outlineLevel="1">
      <c r="B178" s="24"/>
      <c r="C178" s="294">
        <v>44182</v>
      </c>
      <c r="D178" s="18" t="s">
        <v>109</v>
      </c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6"/>
    </row>
    <row r="179" spans="2:15" hidden="1" outlineLevel="1">
      <c r="B179" s="24"/>
      <c r="C179" s="294">
        <v>44183</v>
      </c>
      <c r="D179" s="18" t="s">
        <v>109</v>
      </c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6"/>
    </row>
    <row r="180" spans="2:15" hidden="1" outlineLevel="1">
      <c r="B180" s="24"/>
      <c r="C180" s="294">
        <v>44184</v>
      </c>
      <c r="D180" s="18" t="s">
        <v>109</v>
      </c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6"/>
    </row>
    <row r="181" spans="2:15" hidden="1" outlineLevel="1">
      <c r="B181" s="24"/>
      <c r="C181" s="294">
        <v>44185</v>
      </c>
      <c r="D181" s="18" t="s">
        <v>109</v>
      </c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6"/>
    </row>
    <row r="182" spans="2:15" hidden="1" outlineLevel="1">
      <c r="B182" s="24"/>
      <c r="C182" s="294">
        <v>44186</v>
      </c>
      <c r="D182" s="18" t="s">
        <v>109</v>
      </c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6"/>
    </row>
    <row r="183" spans="2:15" hidden="1" outlineLevel="1">
      <c r="B183" s="24"/>
      <c r="C183" s="294">
        <v>44187</v>
      </c>
      <c r="D183" s="18" t="s">
        <v>109</v>
      </c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6"/>
    </row>
    <row r="184" spans="2:15" hidden="1" outlineLevel="1">
      <c r="B184" s="24"/>
      <c r="C184" s="294">
        <v>44188</v>
      </c>
      <c r="D184" s="18" t="s">
        <v>109</v>
      </c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6"/>
    </row>
    <row r="185" spans="2:15" hidden="1" outlineLevel="1">
      <c r="B185" s="24"/>
      <c r="C185" s="294">
        <v>44189</v>
      </c>
      <c r="D185" s="18" t="s">
        <v>109</v>
      </c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6"/>
    </row>
    <row r="186" spans="2:15" hidden="1" outlineLevel="1">
      <c r="B186" s="24"/>
      <c r="C186" s="294">
        <v>44190</v>
      </c>
      <c r="D186" s="18" t="s">
        <v>109</v>
      </c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6"/>
    </row>
    <row r="187" spans="2:15" hidden="1" outlineLevel="1">
      <c r="B187" s="24"/>
      <c r="C187" s="294">
        <v>44191</v>
      </c>
      <c r="D187" s="18" t="s">
        <v>109</v>
      </c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6"/>
    </row>
    <row r="188" spans="2:15" hidden="1" outlineLevel="1">
      <c r="B188" s="24"/>
      <c r="C188" s="294">
        <v>44192</v>
      </c>
      <c r="D188" s="18" t="s">
        <v>109</v>
      </c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6"/>
    </row>
    <row r="189" spans="2:15" hidden="1" outlineLevel="1">
      <c r="B189" s="24"/>
      <c r="C189" s="294">
        <v>44193</v>
      </c>
      <c r="D189" s="18" t="s">
        <v>109</v>
      </c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6"/>
    </row>
    <row r="190" spans="2:15" hidden="1" outlineLevel="1">
      <c r="B190" s="24"/>
      <c r="C190" s="294">
        <v>44194</v>
      </c>
      <c r="D190" s="18" t="s">
        <v>109</v>
      </c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6"/>
    </row>
    <row r="191" spans="2:15" hidden="1" outlineLevel="1">
      <c r="B191" s="24"/>
      <c r="C191" s="294">
        <v>44195</v>
      </c>
      <c r="D191" s="18" t="s">
        <v>109</v>
      </c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6"/>
    </row>
    <row r="192" spans="2:15" ht="16" hidden="1" outlineLevel="1" thickBot="1">
      <c r="B192" s="24"/>
      <c r="C192" s="315">
        <v>44196</v>
      </c>
      <c r="D192" s="316" t="s">
        <v>109</v>
      </c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6"/>
    </row>
    <row r="193" spans="2:15" hidden="1" outlineLevel="1">
      <c r="B193" s="24"/>
      <c r="C193" s="294">
        <v>44197</v>
      </c>
      <c r="D193" s="18" t="s">
        <v>111</v>
      </c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6"/>
    </row>
    <row r="194" spans="2:15" hidden="1" outlineLevel="1">
      <c r="B194" s="24"/>
      <c r="C194" s="294">
        <v>44198</v>
      </c>
      <c r="D194" s="18" t="s">
        <v>111</v>
      </c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6"/>
    </row>
    <row r="195" spans="2:15" hidden="1" outlineLevel="1">
      <c r="B195" s="24"/>
      <c r="C195" s="294">
        <v>44199</v>
      </c>
      <c r="D195" s="18" t="s">
        <v>111</v>
      </c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6"/>
    </row>
    <row r="196" spans="2:15" hidden="1" outlineLevel="1">
      <c r="B196" s="24"/>
      <c r="C196" s="294">
        <v>44200</v>
      </c>
      <c r="D196" s="18" t="s">
        <v>111</v>
      </c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6"/>
    </row>
    <row r="197" spans="2:15" hidden="1" outlineLevel="1">
      <c r="B197" s="24"/>
      <c r="C197" s="294">
        <v>44201</v>
      </c>
      <c r="D197" s="18" t="s">
        <v>111</v>
      </c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6"/>
    </row>
    <row r="198" spans="2:15" hidden="1" outlineLevel="1">
      <c r="B198" s="24"/>
      <c r="C198" s="294">
        <v>44202</v>
      </c>
      <c r="D198" s="18" t="s">
        <v>111</v>
      </c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6"/>
    </row>
    <row r="199" spans="2:15" hidden="1" outlineLevel="1">
      <c r="B199" s="24"/>
      <c r="C199" s="294">
        <v>44203</v>
      </c>
      <c r="D199" s="18" t="s">
        <v>111</v>
      </c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6"/>
    </row>
    <row r="200" spans="2:15" hidden="1" outlineLevel="1">
      <c r="B200" s="24"/>
      <c r="C200" s="294">
        <v>44204</v>
      </c>
      <c r="D200" s="18" t="s">
        <v>111</v>
      </c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6"/>
    </row>
    <row r="201" spans="2:15" hidden="1" outlineLevel="1">
      <c r="B201" s="24"/>
      <c r="C201" s="294">
        <v>44205</v>
      </c>
      <c r="D201" s="18" t="s">
        <v>111</v>
      </c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6"/>
    </row>
    <row r="202" spans="2:15" hidden="1" outlineLevel="1">
      <c r="B202" s="24"/>
      <c r="C202" s="294">
        <v>44206</v>
      </c>
      <c r="D202" s="18" t="s">
        <v>111</v>
      </c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6"/>
    </row>
    <row r="203" spans="2:15" hidden="1" outlineLevel="1">
      <c r="B203" s="24"/>
      <c r="C203" s="294">
        <v>44207</v>
      </c>
      <c r="D203" s="18" t="s">
        <v>111</v>
      </c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6"/>
    </row>
    <row r="204" spans="2:15" hidden="1" outlineLevel="1">
      <c r="B204" s="24"/>
      <c r="C204" s="294">
        <v>44208</v>
      </c>
      <c r="D204" s="18" t="s">
        <v>111</v>
      </c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6"/>
    </row>
    <row r="205" spans="2:15" hidden="1" outlineLevel="1">
      <c r="B205" s="24"/>
      <c r="C205" s="294">
        <v>44209</v>
      </c>
      <c r="D205" s="18" t="s">
        <v>111</v>
      </c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6"/>
    </row>
    <row r="206" spans="2:15" hidden="1" outlineLevel="1">
      <c r="B206" s="24"/>
      <c r="C206" s="294">
        <v>44210</v>
      </c>
      <c r="D206" s="18" t="s">
        <v>111</v>
      </c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6"/>
    </row>
    <row r="207" spans="2:15" hidden="1" outlineLevel="1">
      <c r="B207" s="24"/>
      <c r="C207" s="294">
        <v>44211</v>
      </c>
      <c r="D207" s="18" t="s">
        <v>111</v>
      </c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6"/>
    </row>
    <row r="208" spans="2:15" hidden="1" outlineLevel="1">
      <c r="B208" s="24"/>
      <c r="C208" s="294">
        <v>44212</v>
      </c>
      <c r="D208" s="18" t="s">
        <v>111</v>
      </c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6"/>
    </row>
    <row r="209" spans="2:15" hidden="1" outlineLevel="1">
      <c r="B209" s="24"/>
      <c r="C209" s="294">
        <v>44213</v>
      </c>
      <c r="D209" s="18" t="s">
        <v>111</v>
      </c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6"/>
    </row>
    <row r="210" spans="2:15" hidden="1" outlineLevel="1">
      <c r="B210" s="24"/>
      <c r="C210" s="294">
        <v>44214</v>
      </c>
      <c r="D210" s="18" t="s">
        <v>111</v>
      </c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6"/>
    </row>
    <row r="211" spans="2:15" hidden="1" outlineLevel="1">
      <c r="B211" s="24"/>
      <c r="C211" s="294">
        <v>44215</v>
      </c>
      <c r="D211" s="18" t="s">
        <v>111</v>
      </c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6"/>
    </row>
    <row r="212" spans="2:15" hidden="1" outlineLevel="1">
      <c r="B212" s="24"/>
      <c r="C212" s="294">
        <v>44216</v>
      </c>
      <c r="D212" s="18" t="s">
        <v>111</v>
      </c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6"/>
    </row>
    <row r="213" spans="2:15" hidden="1" outlineLevel="1">
      <c r="B213" s="24"/>
      <c r="C213" s="294">
        <v>44217</v>
      </c>
      <c r="D213" s="18" t="s">
        <v>111</v>
      </c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6"/>
    </row>
    <row r="214" spans="2:15" hidden="1" outlineLevel="1">
      <c r="B214" s="24"/>
      <c r="C214" s="294">
        <v>44218</v>
      </c>
      <c r="D214" s="18" t="s">
        <v>111</v>
      </c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6"/>
    </row>
    <row r="215" spans="2:15" hidden="1" outlineLevel="1">
      <c r="B215" s="24"/>
      <c r="C215" s="294">
        <v>44219</v>
      </c>
      <c r="D215" s="18" t="s">
        <v>111</v>
      </c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6"/>
    </row>
    <row r="216" spans="2:15" hidden="1" outlineLevel="1">
      <c r="B216" s="24"/>
      <c r="C216" s="294">
        <v>44220</v>
      </c>
      <c r="D216" s="18" t="s">
        <v>111</v>
      </c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6"/>
    </row>
    <row r="217" spans="2:15" hidden="1" outlineLevel="1">
      <c r="B217" s="24"/>
      <c r="C217" s="294">
        <v>44221</v>
      </c>
      <c r="D217" s="18" t="s">
        <v>111</v>
      </c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6"/>
    </row>
    <row r="218" spans="2:15" hidden="1" outlineLevel="1">
      <c r="B218" s="24"/>
      <c r="C218" s="294">
        <v>44222</v>
      </c>
      <c r="D218" s="18" t="s">
        <v>111</v>
      </c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6"/>
    </row>
    <row r="219" spans="2:15" hidden="1" outlineLevel="1">
      <c r="B219" s="24"/>
      <c r="C219" s="294">
        <v>44223</v>
      </c>
      <c r="D219" s="18" t="s">
        <v>111</v>
      </c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6"/>
    </row>
    <row r="220" spans="2:15" hidden="1" outlineLevel="1">
      <c r="B220" s="24"/>
      <c r="C220" s="294">
        <v>44224</v>
      </c>
      <c r="D220" s="18" t="s">
        <v>111</v>
      </c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6"/>
    </row>
    <row r="221" spans="2:15" hidden="1" outlineLevel="1">
      <c r="B221" s="24"/>
      <c r="C221" s="294">
        <v>44225</v>
      </c>
      <c r="D221" s="18" t="s">
        <v>111</v>
      </c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6"/>
    </row>
    <row r="222" spans="2:15" hidden="1" outlineLevel="1">
      <c r="B222" s="24"/>
      <c r="C222" s="294">
        <v>44226</v>
      </c>
      <c r="D222" s="18" t="s">
        <v>111</v>
      </c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6"/>
    </row>
    <row r="223" spans="2:15" hidden="1" outlineLevel="1">
      <c r="B223" s="24"/>
      <c r="C223" s="294">
        <v>44227</v>
      </c>
      <c r="D223" s="18" t="s">
        <v>111</v>
      </c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6"/>
    </row>
    <row r="224" spans="2:15" hidden="1" outlineLevel="1">
      <c r="B224" s="24"/>
      <c r="C224" s="294">
        <v>44228</v>
      </c>
      <c r="D224" s="18" t="s">
        <v>111</v>
      </c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6"/>
    </row>
    <row r="225" spans="2:15" hidden="1" outlineLevel="1">
      <c r="B225" s="24"/>
      <c r="C225" s="294">
        <v>44229</v>
      </c>
      <c r="D225" s="18" t="s">
        <v>111</v>
      </c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6"/>
    </row>
    <row r="226" spans="2:15" hidden="1" outlineLevel="1">
      <c r="B226" s="24"/>
      <c r="C226" s="294">
        <v>44230</v>
      </c>
      <c r="D226" s="18" t="s">
        <v>111</v>
      </c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6"/>
    </row>
    <row r="227" spans="2:15" hidden="1" outlineLevel="1">
      <c r="B227" s="24"/>
      <c r="C227" s="294">
        <v>44231</v>
      </c>
      <c r="D227" s="18" t="s">
        <v>111</v>
      </c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6"/>
    </row>
    <row r="228" spans="2:15" hidden="1" outlineLevel="1">
      <c r="B228" s="24"/>
      <c r="C228" s="294">
        <v>44232</v>
      </c>
      <c r="D228" s="18" t="s">
        <v>111</v>
      </c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6"/>
    </row>
    <row r="229" spans="2:15" hidden="1" outlineLevel="1">
      <c r="B229" s="24"/>
      <c r="C229" s="294">
        <v>44233</v>
      </c>
      <c r="D229" s="18" t="s">
        <v>111</v>
      </c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6"/>
    </row>
    <row r="230" spans="2:15" hidden="1" outlineLevel="1">
      <c r="B230" s="24"/>
      <c r="C230" s="294">
        <v>44234</v>
      </c>
      <c r="D230" s="18" t="s">
        <v>111</v>
      </c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6"/>
    </row>
    <row r="231" spans="2:15" hidden="1" outlineLevel="1">
      <c r="B231" s="24"/>
      <c r="C231" s="294">
        <v>44235</v>
      </c>
      <c r="D231" s="18" t="s">
        <v>111</v>
      </c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6"/>
    </row>
    <row r="232" spans="2:15" hidden="1" outlineLevel="1">
      <c r="B232" s="24"/>
      <c r="C232" s="294">
        <v>44236</v>
      </c>
      <c r="D232" s="18" t="s">
        <v>111</v>
      </c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6"/>
    </row>
    <row r="233" spans="2:15" hidden="1" outlineLevel="1">
      <c r="B233" s="24"/>
      <c r="C233" s="294">
        <v>44237</v>
      </c>
      <c r="D233" s="18" t="s">
        <v>111</v>
      </c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6"/>
    </row>
    <row r="234" spans="2:15" hidden="1" outlineLevel="1">
      <c r="B234" s="24"/>
      <c r="C234" s="294">
        <v>44238</v>
      </c>
      <c r="D234" s="18" t="s">
        <v>111</v>
      </c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</row>
    <row r="235" spans="2:15" hidden="1" outlineLevel="1">
      <c r="B235" s="24"/>
      <c r="C235" s="294">
        <v>44239</v>
      </c>
      <c r="D235" s="18" t="s">
        <v>111</v>
      </c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6"/>
    </row>
    <row r="236" spans="2:15" hidden="1" outlineLevel="1">
      <c r="B236" s="24"/>
      <c r="C236" s="294">
        <v>44240</v>
      </c>
      <c r="D236" s="18" t="s">
        <v>111</v>
      </c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6"/>
    </row>
    <row r="237" spans="2:15" hidden="1" outlineLevel="1">
      <c r="B237" s="24"/>
      <c r="C237" s="294">
        <v>44241</v>
      </c>
      <c r="D237" s="18" t="s">
        <v>111</v>
      </c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6"/>
    </row>
    <row r="238" spans="2:15" hidden="1" outlineLevel="1">
      <c r="B238" s="24"/>
      <c r="C238" s="294">
        <v>44242</v>
      </c>
      <c r="D238" s="18" t="s">
        <v>111</v>
      </c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6"/>
    </row>
    <row r="239" spans="2:15" hidden="1" outlineLevel="1">
      <c r="B239" s="24"/>
      <c r="C239" s="294">
        <v>44243</v>
      </c>
      <c r="D239" s="18" t="s">
        <v>111</v>
      </c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6"/>
    </row>
    <row r="240" spans="2:15" hidden="1" outlineLevel="1">
      <c r="B240" s="24"/>
      <c r="C240" s="294">
        <v>44244</v>
      </c>
      <c r="D240" s="18" t="s">
        <v>111</v>
      </c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6"/>
    </row>
    <row r="241" spans="2:15" hidden="1" outlineLevel="1">
      <c r="B241" s="24"/>
      <c r="C241" s="294">
        <v>44245</v>
      </c>
      <c r="D241" s="18" t="s">
        <v>111</v>
      </c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6"/>
    </row>
    <row r="242" spans="2:15" hidden="1" outlineLevel="1">
      <c r="B242" s="24"/>
      <c r="C242" s="294">
        <v>44246</v>
      </c>
      <c r="D242" s="18" t="s">
        <v>111</v>
      </c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6"/>
    </row>
    <row r="243" spans="2:15" hidden="1" outlineLevel="1">
      <c r="B243" s="24"/>
      <c r="C243" s="294">
        <v>44247</v>
      </c>
      <c r="D243" s="18" t="s">
        <v>111</v>
      </c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6"/>
    </row>
    <row r="244" spans="2:15" hidden="1" outlineLevel="1">
      <c r="B244" s="24"/>
      <c r="C244" s="294">
        <v>44248</v>
      </c>
      <c r="D244" s="18" t="s">
        <v>111</v>
      </c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6"/>
    </row>
    <row r="245" spans="2:15" hidden="1" outlineLevel="1">
      <c r="B245" s="24"/>
      <c r="C245" s="294">
        <v>44249</v>
      </c>
      <c r="D245" s="18" t="s">
        <v>111</v>
      </c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6"/>
    </row>
    <row r="246" spans="2:15" hidden="1" outlineLevel="1">
      <c r="B246" s="24"/>
      <c r="C246" s="294">
        <v>44250</v>
      </c>
      <c r="D246" s="18" t="s">
        <v>111</v>
      </c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6"/>
    </row>
    <row r="247" spans="2:15" hidden="1" outlineLevel="1">
      <c r="B247" s="24"/>
      <c r="C247" s="294">
        <v>44251</v>
      </c>
      <c r="D247" s="18" t="s">
        <v>111</v>
      </c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6"/>
    </row>
    <row r="248" spans="2:15" hidden="1" outlineLevel="1">
      <c r="B248" s="24"/>
      <c r="C248" s="294">
        <v>44252</v>
      </c>
      <c r="D248" s="18" t="s">
        <v>111</v>
      </c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6"/>
    </row>
    <row r="249" spans="2:15" hidden="1" outlineLevel="1">
      <c r="B249" s="24"/>
      <c r="C249" s="294">
        <v>44253</v>
      </c>
      <c r="D249" s="18" t="s">
        <v>111</v>
      </c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6"/>
    </row>
    <row r="250" spans="2:15" hidden="1" outlineLevel="1">
      <c r="B250" s="24"/>
      <c r="C250" s="294">
        <v>44254</v>
      </c>
      <c r="D250" s="18" t="s">
        <v>111</v>
      </c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6"/>
    </row>
    <row r="251" spans="2:15" hidden="1" outlineLevel="1">
      <c r="B251" s="24"/>
      <c r="C251" s="294">
        <v>44255</v>
      </c>
      <c r="D251" s="18" t="s">
        <v>111</v>
      </c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6"/>
    </row>
    <row r="252" spans="2:15" hidden="1" outlineLevel="1">
      <c r="B252" s="24"/>
      <c r="C252" s="294">
        <v>44256</v>
      </c>
      <c r="D252" s="18" t="s">
        <v>111</v>
      </c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6"/>
    </row>
    <row r="253" spans="2:15" hidden="1" outlineLevel="1">
      <c r="B253" s="24"/>
      <c r="C253" s="294">
        <v>44257</v>
      </c>
      <c r="D253" s="18" t="s">
        <v>111</v>
      </c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6"/>
    </row>
    <row r="254" spans="2:15" hidden="1" outlineLevel="1">
      <c r="B254" s="24"/>
      <c r="C254" s="294">
        <v>44258</v>
      </c>
      <c r="D254" s="18" t="s">
        <v>111</v>
      </c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6"/>
    </row>
    <row r="255" spans="2:15" hidden="1" outlineLevel="1">
      <c r="B255" s="24"/>
      <c r="C255" s="294">
        <v>44259</v>
      </c>
      <c r="D255" s="18" t="s">
        <v>111</v>
      </c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6"/>
    </row>
    <row r="256" spans="2:15" hidden="1" outlineLevel="1">
      <c r="B256" s="24"/>
      <c r="C256" s="294">
        <v>44260</v>
      </c>
      <c r="D256" s="18" t="s">
        <v>111</v>
      </c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6"/>
    </row>
    <row r="257" spans="2:15" hidden="1" outlineLevel="1">
      <c r="B257" s="24"/>
      <c r="C257" s="294">
        <v>44261</v>
      </c>
      <c r="D257" s="18" t="s">
        <v>111</v>
      </c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</row>
    <row r="258" spans="2:15" hidden="1" outlineLevel="1">
      <c r="B258" s="24"/>
      <c r="C258" s="294">
        <v>44262</v>
      </c>
      <c r="D258" s="18" t="s">
        <v>111</v>
      </c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6"/>
    </row>
    <row r="259" spans="2:15" hidden="1" outlineLevel="1">
      <c r="B259" s="24"/>
      <c r="C259" s="294">
        <v>44263</v>
      </c>
      <c r="D259" s="18" t="s">
        <v>111</v>
      </c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6"/>
    </row>
    <row r="260" spans="2:15" hidden="1" outlineLevel="1">
      <c r="B260" s="24"/>
      <c r="C260" s="294">
        <v>44264</v>
      </c>
      <c r="D260" s="18" t="s">
        <v>111</v>
      </c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6"/>
    </row>
    <row r="261" spans="2:15" hidden="1" outlineLevel="1">
      <c r="B261" s="24"/>
      <c r="C261" s="294">
        <v>44265</v>
      </c>
      <c r="D261" s="18" t="s">
        <v>111</v>
      </c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6"/>
    </row>
    <row r="262" spans="2:15" hidden="1" outlineLevel="1">
      <c r="B262" s="24"/>
      <c r="C262" s="294">
        <v>44266</v>
      </c>
      <c r="D262" s="18" t="s">
        <v>111</v>
      </c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  <c r="O262" s="286"/>
    </row>
    <row r="263" spans="2:15" hidden="1" outlineLevel="1">
      <c r="B263" s="24"/>
      <c r="C263" s="294">
        <v>44267</v>
      </c>
      <c r="D263" s="18" t="s">
        <v>111</v>
      </c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6"/>
    </row>
    <row r="264" spans="2:15" hidden="1" outlineLevel="1">
      <c r="B264" s="24"/>
      <c r="C264" s="294">
        <v>44268</v>
      </c>
      <c r="D264" s="18" t="s">
        <v>111</v>
      </c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6"/>
    </row>
    <row r="265" spans="2:15" hidden="1" outlineLevel="1">
      <c r="B265" s="24"/>
      <c r="C265" s="294">
        <v>44269</v>
      </c>
      <c r="D265" s="18" t="s">
        <v>111</v>
      </c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86"/>
    </row>
    <row r="266" spans="2:15" hidden="1" outlineLevel="1">
      <c r="B266" s="24"/>
      <c r="C266" s="294">
        <v>44270</v>
      </c>
      <c r="D266" s="18" t="s">
        <v>111</v>
      </c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  <c r="O266" s="286"/>
    </row>
    <row r="267" spans="2:15" hidden="1" outlineLevel="1">
      <c r="B267" s="24"/>
      <c r="C267" s="294">
        <v>44271</v>
      </c>
      <c r="D267" s="18" t="s">
        <v>111</v>
      </c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  <c r="O267" s="286"/>
    </row>
    <row r="268" spans="2:15" hidden="1" outlineLevel="1">
      <c r="B268" s="24"/>
      <c r="C268" s="294">
        <v>44272</v>
      </c>
      <c r="D268" s="18" t="s">
        <v>111</v>
      </c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6"/>
    </row>
    <row r="269" spans="2:15" hidden="1" outlineLevel="1">
      <c r="B269" s="24"/>
      <c r="C269" s="294">
        <v>44273</v>
      </c>
      <c r="D269" s="18" t="s">
        <v>111</v>
      </c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6"/>
    </row>
    <row r="270" spans="2:15" hidden="1" outlineLevel="1">
      <c r="B270" s="24"/>
      <c r="C270" s="294">
        <v>44274</v>
      </c>
      <c r="D270" s="18" t="s">
        <v>111</v>
      </c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6"/>
    </row>
    <row r="271" spans="2:15" hidden="1" outlineLevel="1">
      <c r="B271" s="24"/>
      <c r="C271" s="294">
        <v>44275</v>
      </c>
      <c r="D271" s="18" t="s">
        <v>111</v>
      </c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6"/>
    </row>
    <row r="272" spans="2:15" hidden="1" outlineLevel="1">
      <c r="B272" s="24"/>
      <c r="C272" s="294">
        <v>44276</v>
      </c>
      <c r="D272" s="18" t="s">
        <v>111</v>
      </c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6"/>
    </row>
    <row r="273" spans="2:15" hidden="1" outlineLevel="1">
      <c r="B273" s="24"/>
      <c r="C273" s="294">
        <v>44277</v>
      </c>
      <c r="D273" s="18" t="s">
        <v>111</v>
      </c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6"/>
    </row>
    <row r="274" spans="2:15" hidden="1" outlineLevel="1">
      <c r="B274" s="24"/>
      <c r="C274" s="294">
        <v>44278</v>
      </c>
      <c r="D274" s="18" t="s">
        <v>111</v>
      </c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6"/>
    </row>
    <row r="275" spans="2:15" hidden="1" outlineLevel="1">
      <c r="B275" s="24"/>
      <c r="C275" s="294">
        <v>44279</v>
      </c>
      <c r="D275" s="18" t="s">
        <v>111</v>
      </c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6"/>
    </row>
    <row r="276" spans="2:15" hidden="1" outlineLevel="1">
      <c r="B276" s="24"/>
      <c r="C276" s="294">
        <v>44280</v>
      </c>
      <c r="D276" s="18" t="s">
        <v>111</v>
      </c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6"/>
    </row>
    <row r="277" spans="2:15" hidden="1" outlineLevel="1">
      <c r="B277" s="24"/>
      <c r="C277" s="294">
        <v>44281</v>
      </c>
      <c r="D277" s="18" t="s">
        <v>111</v>
      </c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6"/>
    </row>
    <row r="278" spans="2:15" hidden="1" outlineLevel="1">
      <c r="B278" s="24"/>
      <c r="C278" s="294">
        <v>44282</v>
      </c>
      <c r="D278" s="18" t="s">
        <v>111</v>
      </c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6"/>
    </row>
    <row r="279" spans="2:15" hidden="1" outlineLevel="1">
      <c r="B279" s="24"/>
      <c r="C279" s="294">
        <v>44283</v>
      </c>
      <c r="D279" s="18" t="s">
        <v>111</v>
      </c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  <c r="O279" s="286"/>
    </row>
    <row r="280" spans="2:15" hidden="1" outlineLevel="1">
      <c r="B280" s="24"/>
      <c r="C280" s="294">
        <v>44284</v>
      </c>
      <c r="D280" s="18" t="s">
        <v>111</v>
      </c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6"/>
    </row>
    <row r="281" spans="2:15" hidden="1" outlineLevel="1">
      <c r="B281" s="24"/>
      <c r="C281" s="294">
        <v>44285</v>
      </c>
      <c r="D281" s="18" t="s">
        <v>111</v>
      </c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6"/>
    </row>
    <row r="282" spans="2:15" ht="16" hidden="1" outlineLevel="1" thickBot="1">
      <c r="B282" s="24"/>
      <c r="C282" s="315">
        <v>44286</v>
      </c>
      <c r="D282" s="316" t="s">
        <v>111</v>
      </c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  <c r="O282" s="286"/>
    </row>
    <row r="283" spans="2:15" hidden="1" outlineLevel="1">
      <c r="B283" s="24"/>
      <c r="C283" s="294">
        <v>44287</v>
      </c>
      <c r="D283" s="18" t="s">
        <v>113</v>
      </c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6"/>
    </row>
    <row r="284" spans="2:15" hidden="1" outlineLevel="1">
      <c r="B284" s="24"/>
      <c r="C284" s="294">
        <v>44288</v>
      </c>
      <c r="D284" s="18" t="s">
        <v>113</v>
      </c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  <c r="O284" s="286"/>
    </row>
    <row r="285" spans="2:15" hidden="1" outlineLevel="1">
      <c r="B285" s="24"/>
      <c r="C285" s="294">
        <v>44289</v>
      </c>
      <c r="D285" s="18" t="s">
        <v>113</v>
      </c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6"/>
    </row>
    <row r="286" spans="2:15" hidden="1" outlineLevel="1">
      <c r="B286" s="24"/>
      <c r="C286" s="294">
        <v>44290</v>
      </c>
      <c r="D286" s="18" t="s">
        <v>113</v>
      </c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  <c r="O286" s="286"/>
    </row>
    <row r="287" spans="2:15" hidden="1" outlineLevel="1">
      <c r="B287" s="24"/>
      <c r="C287" s="294">
        <v>44291</v>
      </c>
      <c r="D287" s="18" t="s">
        <v>113</v>
      </c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  <c r="O287" s="286"/>
    </row>
    <row r="288" spans="2:15" hidden="1" outlineLevel="1">
      <c r="B288" s="24"/>
      <c r="C288" s="294">
        <v>44292</v>
      </c>
      <c r="D288" s="18" t="s">
        <v>113</v>
      </c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6"/>
    </row>
    <row r="289" spans="2:15" hidden="1" outlineLevel="1">
      <c r="B289" s="24"/>
      <c r="C289" s="294">
        <v>44293</v>
      </c>
      <c r="D289" s="18" t="s">
        <v>113</v>
      </c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6"/>
    </row>
    <row r="290" spans="2:15" hidden="1" outlineLevel="1">
      <c r="B290" s="24"/>
      <c r="C290" s="294">
        <v>44294</v>
      </c>
      <c r="D290" s="18" t="s">
        <v>113</v>
      </c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6"/>
    </row>
    <row r="291" spans="2:15" hidden="1" outlineLevel="1">
      <c r="B291" s="24"/>
      <c r="C291" s="294">
        <v>44295</v>
      </c>
      <c r="D291" s="18" t="s">
        <v>113</v>
      </c>
      <c r="E291" s="285"/>
      <c r="F291" s="285"/>
      <c r="G291" s="285"/>
      <c r="H291" s="285"/>
      <c r="I291" s="285"/>
      <c r="J291" s="285"/>
      <c r="K291" s="285"/>
      <c r="L291" s="285"/>
      <c r="M291" s="285"/>
      <c r="N291" s="285"/>
      <c r="O291" s="286"/>
    </row>
    <row r="292" spans="2:15" hidden="1" outlineLevel="1">
      <c r="B292" s="24"/>
      <c r="C292" s="294">
        <v>44296</v>
      </c>
      <c r="D292" s="18" t="s">
        <v>113</v>
      </c>
      <c r="E292" s="285"/>
      <c r="F292" s="285"/>
      <c r="G292" s="285"/>
      <c r="H292" s="285"/>
      <c r="I292" s="285"/>
      <c r="J292" s="285"/>
      <c r="K292" s="285"/>
      <c r="L292" s="285"/>
      <c r="M292" s="285"/>
      <c r="N292" s="285"/>
      <c r="O292" s="286"/>
    </row>
    <row r="293" spans="2:15" hidden="1" outlineLevel="1">
      <c r="B293" s="24"/>
      <c r="C293" s="294">
        <v>44297</v>
      </c>
      <c r="D293" s="18" t="s">
        <v>113</v>
      </c>
      <c r="E293" s="285"/>
      <c r="F293" s="285"/>
      <c r="G293" s="285"/>
      <c r="H293" s="285"/>
      <c r="I293" s="285"/>
      <c r="J293" s="285"/>
      <c r="K293" s="285"/>
      <c r="L293" s="285"/>
      <c r="M293" s="285"/>
      <c r="N293" s="285"/>
      <c r="O293" s="286"/>
    </row>
    <row r="294" spans="2:15" hidden="1" outlineLevel="1">
      <c r="B294" s="24"/>
      <c r="C294" s="294">
        <v>44298</v>
      </c>
      <c r="D294" s="18" t="s">
        <v>113</v>
      </c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  <c r="O294" s="286"/>
    </row>
    <row r="295" spans="2:15" hidden="1" outlineLevel="1">
      <c r="B295" s="24"/>
      <c r="C295" s="294">
        <v>44299</v>
      </c>
      <c r="D295" s="18" t="s">
        <v>113</v>
      </c>
      <c r="E295" s="285"/>
      <c r="F295" s="285"/>
      <c r="G295" s="285"/>
      <c r="H295" s="285"/>
      <c r="I295" s="285"/>
      <c r="J295" s="285"/>
      <c r="K295" s="285"/>
      <c r="L295" s="285"/>
      <c r="M295" s="285"/>
      <c r="N295" s="285"/>
      <c r="O295" s="286"/>
    </row>
    <row r="296" spans="2:15" hidden="1" outlineLevel="1">
      <c r="B296" s="24"/>
      <c r="C296" s="294">
        <v>44300</v>
      </c>
      <c r="D296" s="18" t="s">
        <v>113</v>
      </c>
      <c r="E296" s="285"/>
      <c r="F296" s="285"/>
      <c r="G296" s="285"/>
      <c r="H296" s="285"/>
      <c r="I296" s="285"/>
      <c r="J296" s="285"/>
      <c r="K296" s="285"/>
      <c r="L296" s="285"/>
      <c r="M296" s="285"/>
      <c r="N296" s="285"/>
      <c r="O296" s="286"/>
    </row>
    <row r="297" spans="2:15" hidden="1" outlineLevel="1">
      <c r="B297" s="24"/>
      <c r="C297" s="294">
        <v>44301</v>
      </c>
      <c r="D297" s="18" t="s">
        <v>113</v>
      </c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6"/>
    </row>
    <row r="298" spans="2:15" hidden="1" outlineLevel="1">
      <c r="B298" s="24"/>
      <c r="C298" s="294">
        <v>44302</v>
      </c>
      <c r="D298" s="18" t="s">
        <v>113</v>
      </c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6"/>
    </row>
    <row r="299" spans="2:15" hidden="1" outlineLevel="1">
      <c r="B299" s="24"/>
      <c r="C299" s="294">
        <v>44303</v>
      </c>
      <c r="D299" s="18" t="s">
        <v>113</v>
      </c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  <c r="O299" s="286"/>
    </row>
    <row r="300" spans="2:15" hidden="1" outlineLevel="1">
      <c r="B300" s="24"/>
      <c r="C300" s="294">
        <v>44304</v>
      </c>
      <c r="D300" s="18" t="s">
        <v>113</v>
      </c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6"/>
    </row>
    <row r="301" spans="2:15" hidden="1" outlineLevel="1">
      <c r="B301" s="24"/>
      <c r="C301" s="294">
        <v>44305</v>
      </c>
      <c r="D301" s="18" t="s">
        <v>113</v>
      </c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6"/>
    </row>
    <row r="302" spans="2:15" hidden="1" outlineLevel="1">
      <c r="B302" s="24"/>
      <c r="C302" s="294">
        <v>44306</v>
      </c>
      <c r="D302" s="18" t="s">
        <v>113</v>
      </c>
      <c r="E302" s="285"/>
      <c r="F302" s="285"/>
      <c r="G302" s="285"/>
      <c r="H302" s="285"/>
      <c r="I302" s="285"/>
      <c r="J302" s="285"/>
      <c r="K302" s="285"/>
      <c r="L302" s="285"/>
      <c r="M302" s="285"/>
      <c r="N302" s="285"/>
      <c r="O302" s="286"/>
    </row>
    <row r="303" spans="2:15" hidden="1" outlineLevel="1">
      <c r="B303" s="24"/>
      <c r="C303" s="294">
        <v>44307</v>
      </c>
      <c r="D303" s="18" t="s">
        <v>113</v>
      </c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6"/>
    </row>
    <row r="304" spans="2:15" hidden="1" outlineLevel="1">
      <c r="B304" s="24"/>
      <c r="C304" s="294">
        <v>44308</v>
      </c>
      <c r="D304" s="18" t="s">
        <v>113</v>
      </c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  <c r="O304" s="286"/>
    </row>
    <row r="305" spans="2:15" hidden="1" outlineLevel="1">
      <c r="B305" s="24"/>
      <c r="C305" s="294">
        <v>44309</v>
      </c>
      <c r="D305" s="18" t="s">
        <v>113</v>
      </c>
      <c r="E305" s="285"/>
      <c r="F305" s="285"/>
      <c r="G305" s="285"/>
      <c r="H305" s="285"/>
      <c r="I305" s="285"/>
      <c r="J305" s="285"/>
      <c r="K305" s="285"/>
      <c r="L305" s="285"/>
      <c r="M305" s="285"/>
      <c r="N305" s="285"/>
      <c r="O305" s="286"/>
    </row>
    <row r="306" spans="2:15" hidden="1" outlineLevel="1">
      <c r="B306" s="24"/>
      <c r="C306" s="294">
        <v>44310</v>
      </c>
      <c r="D306" s="18" t="s">
        <v>113</v>
      </c>
      <c r="E306" s="285"/>
      <c r="F306" s="285"/>
      <c r="G306" s="285"/>
      <c r="H306" s="285"/>
      <c r="I306" s="285"/>
      <c r="J306" s="285"/>
      <c r="K306" s="285"/>
      <c r="L306" s="285"/>
      <c r="M306" s="285"/>
      <c r="N306" s="285"/>
      <c r="O306" s="286"/>
    </row>
    <row r="307" spans="2:15" hidden="1" outlineLevel="1">
      <c r="B307" s="24"/>
      <c r="C307" s="294">
        <v>44311</v>
      </c>
      <c r="D307" s="18" t="s">
        <v>113</v>
      </c>
      <c r="E307" s="285"/>
      <c r="F307" s="285"/>
      <c r="G307" s="285"/>
      <c r="H307" s="285"/>
      <c r="I307" s="285"/>
      <c r="J307" s="285"/>
      <c r="K307" s="285"/>
      <c r="L307" s="285"/>
      <c r="M307" s="285"/>
      <c r="N307" s="285"/>
      <c r="O307" s="286"/>
    </row>
    <row r="308" spans="2:15" hidden="1" outlineLevel="1">
      <c r="B308" s="24"/>
      <c r="C308" s="294">
        <v>44312</v>
      </c>
      <c r="D308" s="18" t="s">
        <v>113</v>
      </c>
      <c r="E308" s="285"/>
      <c r="F308" s="285"/>
      <c r="G308" s="285"/>
      <c r="H308" s="285"/>
      <c r="I308" s="285"/>
      <c r="J308" s="285"/>
      <c r="K308" s="285"/>
      <c r="L308" s="285"/>
      <c r="M308" s="285"/>
      <c r="N308" s="285"/>
      <c r="O308" s="286"/>
    </row>
    <row r="309" spans="2:15" hidden="1" outlineLevel="1">
      <c r="B309" s="24"/>
      <c r="C309" s="294">
        <v>44313</v>
      </c>
      <c r="D309" s="18" t="s">
        <v>113</v>
      </c>
      <c r="E309" s="285"/>
      <c r="F309" s="285"/>
      <c r="G309" s="285"/>
      <c r="H309" s="285"/>
      <c r="I309" s="285"/>
      <c r="J309" s="285"/>
      <c r="K309" s="285"/>
      <c r="L309" s="285"/>
      <c r="M309" s="285"/>
      <c r="N309" s="285"/>
      <c r="O309" s="286"/>
    </row>
    <row r="310" spans="2:15" hidden="1" outlineLevel="1">
      <c r="B310" s="24"/>
      <c r="C310" s="294">
        <v>44314</v>
      </c>
      <c r="D310" s="18" t="s">
        <v>113</v>
      </c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6"/>
    </row>
    <row r="311" spans="2:15" hidden="1" outlineLevel="1">
      <c r="B311" s="24"/>
      <c r="C311" s="294">
        <v>44315</v>
      </c>
      <c r="D311" s="18" t="s">
        <v>113</v>
      </c>
      <c r="E311" s="285"/>
      <c r="F311" s="285"/>
      <c r="G311" s="285"/>
      <c r="H311" s="285"/>
      <c r="I311" s="285"/>
      <c r="J311" s="285"/>
      <c r="K311" s="285"/>
      <c r="L311" s="285"/>
      <c r="M311" s="285"/>
      <c r="N311" s="285"/>
      <c r="O311" s="286"/>
    </row>
    <row r="312" spans="2:15" hidden="1" outlineLevel="1">
      <c r="B312" s="24"/>
      <c r="C312" s="294">
        <v>44316</v>
      </c>
      <c r="D312" s="18" t="s">
        <v>113</v>
      </c>
      <c r="E312" s="285"/>
      <c r="F312" s="285"/>
      <c r="G312" s="285"/>
      <c r="H312" s="285"/>
      <c r="I312" s="285"/>
      <c r="J312" s="285"/>
      <c r="K312" s="285"/>
      <c r="L312" s="285"/>
      <c r="M312" s="285"/>
      <c r="N312" s="285"/>
      <c r="O312" s="286"/>
    </row>
    <row r="313" spans="2:15" hidden="1" outlineLevel="1">
      <c r="B313" s="24"/>
      <c r="C313" s="294">
        <v>44317</v>
      </c>
      <c r="D313" s="18" t="s">
        <v>113</v>
      </c>
      <c r="E313" s="285"/>
      <c r="F313" s="285"/>
      <c r="G313" s="285"/>
      <c r="H313" s="285"/>
      <c r="I313" s="285"/>
      <c r="J313" s="285"/>
      <c r="K313" s="285"/>
      <c r="L313" s="285"/>
      <c r="M313" s="285"/>
      <c r="N313" s="285"/>
      <c r="O313" s="286"/>
    </row>
    <row r="314" spans="2:15" hidden="1" outlineLevel="1">
      <c r="B314" s="24"/>
      <c r="C314" s="294">
        <v>44318</v>
      </c>
      <c r="D314" s="18" t="s">
        <v>113</v>
      </c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6"/>
    </row>
    <row r="315" spans="2:15" hidden="1" outlineLevel="1">
      <c r="B315" s="24"/>
      <c r="C315" s="294">
        <v>44319</v>
      </c>
      <c r="D315" s="18" t="s">
        <v>113</v>
      </c>
      <c r="E315" s="285"/>
      <c r="F315" s="285"/>
      <c r="G315" s="285"/>
      <c r="H315" s="285"/>
      <c r="I315" s="285"/>
      <c r="J315" s="285"/>
      <c r="K315" s="285"/>
      <c r="L315" s="285"/>
      <c r="M315" s="285"/>
      <c r="N315" s="285"/>
      <c r="O315" s="286"/>
    </row>
    <row r="316" spans="2:15" hidden="1" outlineLevel="1">
      <c r="B316" s="24"/>
      <c r="C316" s="294">
        <v>44320</v>
      </c>
      <c r="D316" s="18" t="s">
        <v>113</v>
      </c>
      <c r="E316" s="285"/>
      <c r="F316" s="285"/>
      <c r="G316" s="285"/>
      <c r="H316" s="285"/>
      <c r="I316" s="285"/>
      <c r="J316" s="285"/>
      <c r="K316" s="285"/>
      <c r="L316" s="285"/>
      <c r="M316" s="285"/>
      <c r="N316" s="285"/>
      <c r="O316" s="286"/>
    </row>
    <row r="317" spans="2:15" hidden="1" outlineLevel="1">
      <c r="B317" s="24"/>
      <c r="C317" s="294">
        <v>44321</v>
      </c>
      <c r="D317" s="18" t="s">
        <v>113</v>
      </c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6"/>
    </row>
    <row r="318" spans="2:15" hidden="1" outlineLevel="1">
      <c r="B318" s="24"/>
      <c r="C318" s="294">
        <v>44322</v>
      </c>
      <c r="D318" s="18" t="s">
        <v>113</v>
      </c>
      <c r="E318" s="285"/>
      <c r="F318" s="285"/>
      <c r="G318" s="285"/>
      <c r="H318" s="285"/>
      <c r="I318" s="285"/>
      <c r="J318" s="285"/>
      <c r="K318" s="285"/>
      <c r="L318" s="285"/>
      <c r="M318" s="285"/>
      <c r="N318" s="285"/>
      <c r="O318" s="286"/>
    </row>
    <row r="319" spans="2:15" hidden="1" outlineLevel="1">
      <c r="B319" s="24"/>
      <c r="C319" s="294">
        <v>44323</v>
      </c>
      <c r="D319" s="18" t="s">
        <v>113</v>
      </c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</row>
    <row r="320" spans="2:15" hidden="1" outlineLevel="1">
      <c r="B320" s="24"/>
      <c r="C320" s="294">
        <v>44324</v>
      </c>
      <c r="D320" s="18" t="s">
        <v>113</v>
      </c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6"/>
    </row>
    <row r="321" spans="2:15" hidden="1" outlineLevel="1">
      <c r="B321" s="24"/>
      <c r="C321" s="294">
        <v>44325</v>
      </c>
      <c r="D321" s="18" t="s">
        <v>113</v>
      </c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6"/>
    </row>
    <row r="322" spans="2:15" hidden="1" outlineLevel="1">
      <c r="B322" s="24"/>
      <c r="C322" s="294">
        <v>44326</v>
      </c>
      <c r="D322" s="18" t="s">
        <v>113</v>
      </c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6"/>
    </row>
    <row r="323" spans="2:15" hidden="1" outlineLevel="1">
      <c r="B323" s="24"/>
      <c r="C323" s="294">
        <v>44327</v>
      </c>
      <c r="D323" s="18" t="s">
        <v>113</v>
      </c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6"/>
    </row>
    <row r="324" spans="2:15" hidden="1" outlineLevel="1">
      <c r="B324" s="24"/>
      <c r="C324" s="294">
        <v>44328</v>
      </c>
      <c r="D324" s="18" t="s">
        <v>113</v>
      </c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6"/>
    </row>
    <row r="325" spans="2:15" hidden="1" outlineLevel="1">
      <c r="B325" s="24"/>
      <c r="C325" s="294">
        <v>44329</v>
      </c>
      <c r="D325" s="18" t="s">
        <v>113</v>
      </c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6"/>
    </row>
    <row r="326" spans="2:15" hidden="1" outlineLevel="1">
      <c r="B326" s="24"/>
      <c r="C326" s="294">
        <v>44330</v>
      </c>
      <c r="D326" s="18" t="s">
        <v>113</v>
      </c>
      <c r="E326" s="285"/>
      <c r="F326" s="285"/>
      <c r="G326" s="285"/>
      <c r="H326" s="285"/>
      <c r="I326" s="285"/>
      <c r="J326" s="285"/>
      <c r="K326" s="285"/>
      <c r="L326" s="285"/>
      <c r="M326" s="285"/>
      <c r="N326" s="285"/>
      <c r="O326" s="286"/>
    </row>
    <row r="327" spans="2:15" hidden="1" outlineLevel="1">
      <c r="B327" s="24"/>
      <c r="C327" s="294">
        <v>44331</v>
      </c>
      <c r="D327" s="18" t="s">
        <v>113</v>
      </c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  <c r="O327" s="286"/>
    </row>
    <row r="328" spans="2:15" hidden="1" outlineLevel="1">
      <c r="B328" s="24"/>
      <c r="C328" s="294">
        <v>44332</v>
      </c>
      <c r="D328" s="18" t="s">
        <v>113</v>
      </c>
      <c r="E328" s="285"/>
      <c r="F328" s="285"/>
      <c r="G328" s="285"/>
      <c r="H328" s="285"/>
      <c r="I328" s="285"/>
      <c r="J328" s="285"/>
      <c r="K328" s="285"/>
      <c r="L328" s="285"/>
      <c r="M328" s="285"/>
      <c r="N328" s="285"/>
      <c r="O328" s="286"/>
    </row>
    <row r="329" spans="2:15" hidden="1" outlineLevel="1">
      <c r="B329" s="24"/>
      <c r="C329" s="294">
        <v>44333</v>
      </c>
      <c r="D329" s="18" t="s">
        <v>113</v>
      </c>
      <c r="E329" s="285"/>
      <c r="F329" s="285"/>
      <c r="G329" s="285"/>
      <c r="H329" s="285"/>
      <c r="I329" s="285"/>
      <c r="J329" s="285"/>
      <c r="K329" s="285"/>
      <c r="L329" s="285"/>
      <c r="M329" s="285"/>
      <c r="N329" s="285"/>
      <c r="O329" s="286"/>
    </row>
    <row r="330" spans="2:15" hidden="1" outlineLevel="1">
      <c r="B330" s="24"/>
      <c r="C330" s="294">
        <v>44334</v>
      </c>
      <c r="D330" s="18" t="s">
        <v>113</v>
      </c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6"/>
    </row>
    <row r="331" spans="2:15" hidden="1" outlineLevel="1">
      <c r="B331" s="24"/>
      <c r="C331" s="294">
        <v>44335</v>
      </c>
      <c r="D331" s="18" t="s">
        <v>113</v>
      </c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6"/>
    </row>
    <row r="332" spans="2:15" hidden="1" outlineLevel="1">
      <c r="B332" s="24"/>
      <c r="C332" s="294">
        <v>44336</v>
      </c>
      <c r="D332" s="18" t="s">
        <v>113</v>
      </c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86"/>
    </row>
    <row r="333" spans="2:15" hidden="1" outlineLevel="1">
      <c r="B333" s="24"/>
      <c r="C333" s="294">
        <v>44337</v>
      </c>
      <c r="D333" s="18" t="s">
        <v>113</v>
      </c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6"/>
    </row>
    <row r="334" spans="2:15" hidden="1" outlineLevel="1">
      <c r="B334" s="24"/>
      <c r="C334" s="294">
        <v>44338</v>
      </c>
      <c r="D334" s="18" t="s">
        <v>113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6"/>
    </row>
    <row r="335" spans="2:15" hidden="1" outlineLevel="1">
      <c r="B335" s="24"/>
      <c r="C335" s="294">
        <v>44339</v>
      </c>
      <c r="D335" s="18" t="s">
        <v>113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6"/>
    </row>
    <row r="336" spans="2:15" hidden="1" outlineLevel="1">
      <c r="B336" s="24"/>
      <c r="C336" s="294">
        <v>44340</v>
      </c>
      <c r="D336" s="18" t="s">
        <v>113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6"/>
    </row>
    <row r="337" spans="2:15" hidden="1" outlineLevel="1">
      <c r="B337" s="24"/>
      <c r="C337" s="294">
        <v>44341</v>
      </c>
      <c r="D337" s="18" t="s">
        <v>113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6"/>
    </row>
    <row r="338" spans="2:15" hidden="1" outlineLevel="1">
      <c r="B338" s="24"/>
      <c r="C338" s="294">
        <v>44342</v>
      </c>
      <c r="D338" s="18" t="s">
        <v>113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6"/>
    </row>
    <row r="339" spans="2:15" hidden="1" outlineLevel="1">
      <c r="B339" s="24"/>
      <c r="C339" s="294">
        <v>44343</v>
      </c>
      <c r="D339" s="18" t="s">
        <v>113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6"/>
    </row>
    <row r="340" spans="2:15" hidden="1" outlineLevel="1">
      <c r="B340" s="24"/>
      <c r="C340" s="294">
        <v>44344</v>
      </c>
      <c r="D340" s="18" t="s">
        <v>113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6"/>
    </row>
    <row r="341" spans="2:15" hidden="1" outlineLevel="1">
      <c r="B341" s="24"/>
      <c r="C341" s="294">
        <v>44345</v>
      </c>
      <c r="D341" s="18" t="s">
        <v>113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6"/>
    </row>
    <row r="342" spans="2:15" hidden="1" outlineLevel="1">
      <c r="B342" s="24"/>
      <c r="C342" s="294">
        <v>44346</v>
      </c>
      <c r="D342" s="18" t="s">
        <v>113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6"/>
    </row>
    <row r="343" spans="2:15" hidden="1" outlineLevel="1">
      <c r="B343" s="24"/>
      <c r="C343" s="294">
        <v>44347</v>
      </c>
      <c r="D343" s="18" t="s">
        <v>113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6"/>
    </row>
    <row r="344" spans="2:15" hidden="1" outlineLevel="1">
      <c r="B344" s="24"/>
      <c r="C344" s="294">
        <v>44348</v>
      </c>
      <c r="D344" s="18" t="s">
        <v>113</v>
      </c>
      <c r="E344" s="285"/>
      <c r="F344" s="285"/>
      <c r="G344" s="285"/>
      <c r="H344" s="285"/>
      <c r="I344" s="285"/>
      <c r="J344" s="285"/>
      <c r="K344" s="285"/>
      <c r="L344" s="285"/>
      <c r="M344" s="285"/>
      <c r="N344" s="285"/>
      <c r="O344" s="286"/>
    </row>
    <row r="345" spans="2:15" hidden="1" outlineLevel="1">
      <c r="B345" s="24"/>
      <c r="C345" s="294">
        <v>44349</v>
      </c>
      <c r="D345" s="18" t="s">
        <v>113</v>
      </c>
      <c r="E345" s="285"/>
      <c r="F345" s="285"/>
      <c r="G345" s="285"/>
      <c r="H345" s="285"/>
      <c r="I345" s="285"/>
      <c r="J345" s="285"/>
      <c r="K345" s="285"/>
      <c r="L345" s="285"/>
      <c r="M345" s="285"/>
      <c r="N345" s="285"/>
      <c r="O345" s="286"/>
    </row>
    <row r="346" spans="2:15" hidden="1" outlineLevel="1">
      <c r="B346" s="24"/>
      <c r="C346" s="294">
        <v>44350</v>
      </c>
      <c r="D346" s="18" t="s">
        <v>113</v>
      </c>
      <c r="E346" s="285"/>
      <c r="F346" s="285"/>
      <c r="G346" s="285"/>
      <c r="H346" s="285"/>
      <c r="I346" s="285"/>
      <c r="J346" s="285"/>
      <c r="K346" s="285"/>
      <c r="L346" s="285"/>
      <c r="M346" s="285"/>
      <c r="N346" s="285"/>
      <c r="O346" s="286"/>
    </row>
    <row r="347" spans="2:15" hidden="1" outlineLevel="1">
      <c r="B347" s="24"/>
      <c r="C347" s="294">
        <v>44351</v>
      </c>
      <c r="D347" s="18" t="s">
        <v>113</v>
      </c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6"/>
    </row>
    <row r="348" spans="2:15" hidden="1" outlineLevel="1">
      <c r="B348" s="24"/>
      <c r="C348" s="294">
        <v>44352</v>
      </c>
      <c r="D348" s="18" t="s">
        <v>113</v>
      </c>
      <c r="E348" s="285"/>
      <c r="F348" s="285"/>
      <c r="G348" s="285"/>
      <c r="H348" s="285"/>
      <c r="I348" s="285"/>
      <c r="J348" s="285"/>
      <c r="K348" s="285"/>
      <c r="L348" s="285"/>
      <c r="M348" s="285"/>
      <c r="N348" s="285"/>
      <c r="O348" s="286"/>
    </row>
    <row r="349" spans="2:15" hidden="1" outlineLevel="1">
      <c r="B349" s="24"/>
      <c r="C349" s="294">
        <v>44353</v>
      </c>
      <c r="D349" s="18" t="s">
        <v>113</v>
      </c>
      <c r="E349" s="285"/>
      <c r="F349" s="285"/>
      <c r="G349" s="285"/>
      <c r="H349" s="285"/>
      <c r="I349" s="285"/>
      <c r="J349" s="285"/>
      <c r="K349" s="285"/>
      <c r="L349" s="285"/>
      <c r="M349" s="285"/>
      <c r="N349" s="285"/>
      <c r="O349" s="286"/>
    </row>
    <row r="350" spans="2:15" hidden="1" outlineLevel="1">
      <c r="B350" s="24"/>
      <c r="C350" s="294">
        <v>44354</v>
      </c>
      <c r="D350" s="18" t="s">
        <v>113</v>
      </c>
      <c r="E350" s="285"/>
      <c r="F350" s="285"/>
      <c r="G350" s="285"/>
      <c r="H350" s="285"/>
      <c r="I350" s="285"/>
      <c r="J350" s="285"/>
      <c r="K350" s="285"/>
      <c r="L350" s="285"/>
      <c r="M350" s="285"/>
      <c r="N350" s="285"/>
      <c r="O350" s="286"/>
    </row>
    <row r="351" spans="2:15" hidden="1" outlineLevel="1">
      <c r="B351" s="24"/>
      <c r="C351" s="294">
        <v>44355</v>
      </c>
      <c r="D351" s="18" t="s">
        <v>113</v>
      </c>
      <c r="E351" s="285"/>
      <c r="F351" s="285"/>
      <c r="G351" s="285"/>
      <c r="H351" s="285"/>
      <c r="I351" s="285"/>
      <c r="J351" s="285"/>
      <c r="K351" s="285"/>
      <c r="L351" s="285"/>
      <c r="M351" s="285"/>
      <c r="N351" s="285"/>
      <c r="O351" s="286"/>
    </row>
    <row r="352" spans="2:15" hidden="1" outlineLevel="1">
      <c r="B352" s="24"/>
      <c r="C352" s="294">
        <v>44356</v>
      </c>
      <c r="D352" s="18" t="s">
        <v>113</v>
      </c>
      <c r="E352" s="285"/>
      <c r="F352" s="285"/>
      <c r="G352" s="285"/>
      <c r="H352" s="285"/>
      <c r="I352" s="285"/>
      <c r="J352" s="285"/>
      <c r="K352" s="285"/>
      <c r="L352" s="285"/>
      <c r="M352" s="285"/>
      <c r="N352" s="285"/>
      <c r="O352" s="286"/>
    </row>
    <row r="353" spans="2:15" hidden="1" outlineLevel="1">
      <c r="B353" s="24"/>
      <c r="C353" s="294">
        <v>44357</v>
      </c>
      <c r="D353" s="18" t="s">
        <v>113</v>
      </c>
      <c r="E353" s="285"/>
      <c r="F353" s="285"/>
      <c r="G353" s="285"/>
      <c r="H353" s="285"/>
      <c r="I353" s="285"/>
      <c r="J353" s="285"/>
      <c r="K353" s="285"/>
      <c r="L353" s="285"/>
      <c r="M353" s="285"/>
      <c r="N353" s="285"/>
      <c r="O353" s="286"/>
    </row>
    <row r="354" spans="2:15" hidden="1" outlineLevel="1">
      <c r="B354" s="24"/>
      <c r="C354" s="294">
        <v>44358</v>
      </c>
      <c r="D354" s="18" t="s">
        <v>113</v>
      </c>
      <c r="E354" s="285"/>
      <c r="F354" s="285"/>
      <c r="G354" s="285"/>
      <c r="H354" s="285"/>
      <c r="I354" s="285"/>
      <c r="J354" s="285"/>
      <c r="K354" s="285"/>
      <c r="L354" s="285"/>
      <c r="M354" s="285"/>
      <c r="N354" s="285"/>
      <c r="O354" s="286"/>
    </row>
    <row r="355" spans="2:15" hidden="1" outlineLevel="1">
      <c r="B355" s="24"/>
      <c r="C355" s="294">
        <v>44359</v>
      </c>
      <c r="D355" s="18" t="s">
        <v>113</v>
      </c>
      <c r="E355" s="285"/>
      <c r="F355" s="285"/>
      <c r="G355" s="285"/>
      <c r="H355" s="285"/>
      <c r="I355" s="285"/>
      <c r="J355" s="285"/>
      <c r="K355" s="285"/>
      <c r="L355" s="285"/>
      <c r="M355" s="285"/>
      <c r="N355" s="285"/>
      <c r="O355" s="286"/>
    </row>
    <row r="356" spans="2:15" hidden="1" outlineLevel="1">
      <c r="B356" s="24"/>
      <c r="C356" s="294">
        <v>44360</v>
      </c>
      <c r="D356" s="18" t="s">
        <v>113</v>
      </c>
      <c r="E356" s="285"/>
      <c r="F356" s="285"/>
      <c r="G356" s="285"/>
      <c r="H356" s="285"/>
      <c r="I356" s="285"/>
      <c r="J356" s="285"/>
      <c r="K356" s="285"/>
      <c r="L356" s="285"/>
      <c r="M356" s="285"/>
      <c r="N356" s="285"/>
      <c r="O356" s="286"/>
    </row>
    <row r="357" spans="2:15" hidden="1" outlineLevel="1">
      <c r="B357" s="24"/>
      <c r="C357" s="294">
        <v>44361</v>
      </c>
      <c r="D357" s="18" t="s">
        <v>113</v>
      </c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6"/>
    </row>
    <row r="358" spans="2:15" hidden="1" outlineLevel="1">
      <c r="B358" s="24"/>
      <c r="C358" s="294">
        <v>44362</v>
      </c>
      <c r="D358" s="18" t="s">
        <v>113</v>
      </c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6"/>
    </row>
    <row r="359" spans="2:15" hidden="1" outlineLevel="1">
      <c r="B359" s="24"/>
      <c r="C359" s="294">
        <v>44363</v>
      </c>
      <c r="D359" s="18" t="s">
        <v>113</v>
      </c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6"/>
    </row>
    <row r="360" spans="2:15" hidden="1" outlineLevel="1">
      <c r="B360" s="24"/>
      <c r="C360" s="294">
        <v>44364</v>
      </c>
      <c r="D360" s="18" t="s">
        <v>113</v>
      </c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6"/>
    </row>
    <row r="361" spans="2:15" hidden="1" outlineLevel="1">
      <c r="B361" s="24"/>
      <c r="C361" s="294">
        <v>44365</v>
      </c>
      <c r="D361" s="18" t="s">
        <v>113</v>
      </c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6"/>
    </row>
    <row r="362" spans="2:15" hidden="1" outlineLevel="1">
      <c r="B362" s="24"/>
      <c r="C362" s="294">
        <v>44366</v>
      </c>
      <c r="D362" s="18" t="s">
        <v>113</v>
      </c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6"/>
    </row>
    <row r="363" spans="2:15" hidden="1" outlineLevel="1">
      <c r="B363" s="24"/>
      <c r="C363" s="294">
        <v>44367</v>
      </c>
      <c r="D363" s="18" t="s">
        <v>113</v>
      </c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6"/>
    </row>
    <row r="364" spans="2:15" hidden="1" outlineLevel="1">
      <c r="B364" s="24"/>
      <c r="C364" s="294">
        <v>44368</v>
      </c>
      <c r="D364" s="18" t="s">
        <v>113</v>
      </c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6"/>
    </row>
    <row r="365" spans="2:15" hidden="1" outlineLevel="1">
      <c r="B365" s="24"/>
      <c r="C365" s="294">
        <v>44369</v>
      </c>
      <c r="D365" s="18" t="s">
        <v>113</v>
      </c>
      <c r="E365" s="285"/>
      <c r="F365" s="285"/>
      <c r="G365" s="285"/>
      <c r="H365" s="285"/>
      <c r="I365" s="285"/>
      <c r="J365" s="285"/>
      <c r="K365" s="285"/>
      <c r="L365" s="285"/>
      <c r="M365" s="285"/>
      <c r="N365" s="285"/>
      <c r="O365" s="286"/>
    </row>
    <row r="366" spans="2:15" hidden="1" outlineLevel="1">
      <c r="B366" s="24"/>
      <c r="C366" s="294">
        <v>44370</v>
      </c>
      <c r="D366" s="18" t="s">
        <v>113</v>
      </c>
      <c r="E366" s="285"/>
      <c r="F366" s="285"/>
      <c r="G366" s="285"/>
      <c r="H366" s="285"/>
      <c r="I366" s="285"/>
      <c r="J366" s="285"/>
      <c r="K366" s="285"/>
      <c r="L366" s="285"/>
      <c r="M366" s="285"/>
      <c r="N366" s="285"/>
      <c r="O366" s="286"/>
    </row>
    <row r="367" spans="2:15" hidden="1" outlineLevel="1">
      <c r="B367" s="24"/>
      <c r="C367" s="294">
        <v>44371</v>
      </c>
      <c r="D367" s="18" t="s">
        <v>113</v>
      </c>
      <c r="E367" s="285"/>
      <c r="F367" s="285"/>
      <c r="G367" s="285"/>
      <c r="H367" s="285"/>
      <c r="I367" s="285"/>
      <c r="J367" s="285"/>
      <c r="K367" s="285"/>
      <c r="L367" s="285"/>
      <c r="M367" s="285"/>
      <c r="N367" s="285"/>
      <c r="O367" s="286"/>
    </row>
    <row r="368" spans="2:15" hidden="1" outlineLevel="1">
      <c r="B368" s="24"/>
      <c r="C368" s="294">
        <v>44372</v>
      </c>
      <c r="D368" s="18" t="s">
        <v>113</v>
      </c>
      <c r="E368" s="285"/>
      <c r="F368" s="285"/>
      <c r="G368" s="285"/>
      <c r="H368" s="285"/>
      <c r="I368" s="285"/>
      <c r="J368" s="285"/>
      <c r="K368" s="285"/>
      <c r="L368" s="285"/>
      <c r="M368" s="285"/>
      <c r="N368" s="285"/>
      <c r="O368" s="286"/>
    </row>
    <row r="369" spans="2:15" hidden="1" outlineLevel="1">
      <c r="B369" s="24"/>
      <c r="C369" s="294">
        <v>44373</v>
      </c>
      <c r="D369" s="18" t="s">
        <v>113</v>
      </c>
      <c r="E369" s="285"/>
      <c r="F369" s="285"/>
      <c r="G369" s="285"/>
      <c r="H369" s="285"/>
      <c r="I369" s="285"/>
      <c r="J369" s="285"/>
      <c r="K369" s="285"/>
      <c r="L369" s="285"/>
      <c r="M369" s="285"/>
      <c r="N369" s="285"/>
      <c r="O369" s="286"/>
    </row>
    <row r="370" spans="2:15" hidden="1" outlineLevel="1">
      <c r="B370" s="24"/>
      <c r="C370" s="294">
        <v>44374</v>
      </c>
      <c r="D370" s="18" t="s">
        <v>113</v>
      </c>
      <c r="E370" s="285"/>
      <c r="F370" s="285"/>
      <c r="G370" s="285"/>
      <c r="H370" s="285"/>
      <c r="I370" s="285"/>
      <c r="J370" s="285"/>
      <c r="K370" s="285"/>
      <c r="L370" s="285"/>
      <c r="M370" s="285"/>
      <c r="N370" s="285"/>
      <c r="O370" s="286"/>
    </row>
    <row r="371" spans="2:15" hidden="1" outlineLevel="1">
      <c r="B371" s="24"/>
      <c r="C371" s="294">
        <v>44375</v>
      </c>
      <c r="D371" s="18" t="s">
        <v>113</v>
      </c>
      <c r="E371" s="285"/>
      <c r="F371" s="285"/>
      <c r="G371" s="285"/>
      <c r="H371" s="285"/>
      <c r="I371" s="285"/>
      <c r="J371" s="285"/>
      <c r="K371" s="285"/>
      <c r="L371" s="285"/>
      <c r="M371" s="285"/>
      <c r="N371" s="285"/>
      <c r="O371" s="286"/>
    </row>
    <row r="372" spans="2:15" hidden="1" outlineLevel="1">
      <c r="B372" s="24"/>
      <c r="C372" s="294">
        <v>44376</v>
      </c>
      <c r="D372" s="18" t="s">
        <v>113</v>
      </c>
      <c r="E372" s="285"/>
      <c r="F372" s="285"/>
      <c r="G372" s="285"/>
      <c r="H372" s="285"/>
      <c r="I372" s="285"/>
      <c r="J372" s="285"/>
      <c r="K372" s="285"/>
      <c r="L372" s="285"/>
      <c r="M372" s="285"/>
      <c r="N372" s="285"/>
      <c r="O372" s="286"/>
    </row>
    <row r="373" spans="2:15" ht="16" hidden="1" outlineLevel="1" thickBot="1">
      <c r="B373" s="24"/>
      <c r="C373" s="315">
        <v>44377</v>
      </c>
      <c r="D373" s="316" t="s">
        <v>113</v>
      </c>
      <c r="E373" s="285"/>
      <c r="F373" s="285"/>
      <c r="G373" s="285"/>
      <c r="H373" s="285"/>
      <c r="I373" s="285"/>
      <c r="J373" s="285"/>
      <c r="K373" s="285"/>
      <c r="L373" s="285"/>
      <c r="M373" s="285"/>
      <c r="N373" s="285"/>
      <c r="O373" s="286"/>
    </row>
    <row r="374" spans="2:15" hidden="1" outlineLevel="1">
      <c r="B374" s="24"/>
      <c r="C374" s="294">
        <v>44378</v>
      </c>
      <c r="D374" s="18" t="s">
        <v>108</v>
      </c>
      <c r="E374" s="285"/>
      <c r="F374" s="285"/>
      <c r="G374" s="285"/>
      <c r="H374" s="285"/>
      <c r="I374" s="285"/>
      <c r="J374" s="285"/>
      <c r="K374" s="285"/>
      <c r="L374" s="285"/>
      <c r="M374" s="285"/>
      <c r="N374" s="285"/>
      <c r="O374" s="286"/>
    </row>
    <row r="375" spans="2:15" hidden="1" outlineLevel="1">
      <c r="B375" s="24"/>
      <c r="C375" s="294">
        <v>44379</v>
      </c>
      <c r="D375" s="18" t="s">
        <v>108</v>
      </c>
      <c r="E375" s="285"/>
      <c r="F375" s="285"/>
      <c r="G375" s="285"/>
      <c r="H375" s="285"/>
      <c r="I375" s="285"/>
      <c r="J375" s="285"/>
      <c r="K375" s="285"/>
      <c r="L375" s="285"/>
      <c r="M375" s="285"/>
      <c r="N375" s="285"/>
      <c r="O375" s="286"/>
    </row>
    <row r="376" spans="2:15" hidden="1" outlineLevel="1">
      <c r="B376" s="24"/>
      <c r="C376" s="294">
        <v>44380</v>
      </c>
      <c r="D376" s="18" t="s">
        <v>108</v>
      </c>
      <c r="E376" s="285"/>
      <c r="F376" s="285"/>
      <c r="G376" s="285"/>
      <c r="H376" s="285"/>
      <c r="I376" s="285"/>
      <c r="J376" s="285"/>
      <c r="K376" s="285"/>
      <c r="L376" s="285"/>
      <c r="M376" s="285"/>
      <c r="N376" s="285"/>
      <c r="O376" s="286"/>
    </row>
    <row r="377" spans="2:15" hidden="1" outlineLevel="1">
      <c r="B377" s="24"/>
      <c r="C377" s="294">
        <v>44381</v>
      </c>
      <c r="D377" s="18" t="s">
        <v>108</v>
      </c>
      <c r="E377" s="285"/>
      <c r="F377" s="285"/>
      <c r="G377" s="285"/>
      <c r="H377" s="285"/>
      <c r="I377" s="285"/>
      <c r="J377" s="285"/>
      <c r="K377" s="285"/>
      <c r="L377" s="285"/>
      <c r="M377" s="285"/>
      <c r="N377" s="285"/>
      <c r="O377" s="286"/>
    </row>
    <row r="378" spans="2:15" hidden="1" outlineLevel="1">
      <c r="B378" s="24"/>
      <c r="C378" s="294">
        <v>44382</v>
      </c>
      <c r="D378" s="18" t="s">
        <v>108</v>
      </c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6"/>
    </row>
    <row r="379" spans="2:15" hidden="1" outlineLevel="1">
      <c r="B379" s="24"/>
      <c r="C379" s="294">
        <v>44383</v>
      </c>
      <c r="D379" s="18" t="s">
        <v>108</v>
      </c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6"/>
    </row>
    <row r="380" spans="2:15" hidden="1" outlineLevel="1">
      <c r="B380" s="24"/>
      <c r="C380" s="294">
        <v>44384</v>
      </c>
      <c r="D380" s="18" t="s">
        <v>108</v>
      </c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6"/>
    </row>
    <row r="381" spans="2:15" hidden="1" outlineLevel="1">
      <c r="B381" s="24"/>
      <c r="C381" s="294">
        <v>44385</v>
      </c>
      <c r="D381" s="18" t="s">
        <v>108</v>
      </c>
      <c r="E381" s="285"/>
      <c r="F381" s="285"/>
      <c r="G381" s="285"/>
      <c r="H381" s="285"/>
      <c r="I381" s="285"/>
      <c r="J381" s="285"/>
      <c r="K381" s="285"/>
      <c r="L381" s="285"/>
      <c r="M381" s="285"/>
      <c r="N381" s="285"/>
      <c r="O381" s="286"/>
    </row>
    <row r="382" spans="2:15" hidden="1" outlineLevel="1">
      <c r="B382" s="24"/>
      <c r="C382" s="294">
        <v>44386</v>
      </c>
      <c r="D382" s="18" t="s">
        <v>108</v>
      </c>
      <c r="E382" s="285"/>
      <c r="F382" s="285"/>
      <c r="G382" s="285"/>
      <c r="H382" s="285"/>
      <c r="I382" s="285"/>
      <c r="J382" s="285"/>
      <c r="K382" s="285"/>
      <c r="L382" s="285"/>
      <c r="M382" s="285"/>
      <c r="N382" s="285"/>
      <c r="O382" s="286"/>
    </row>
    <row r="383" spans="2:15" hidden="1" outlineLevel="1">
      <c r="B383" s="24"/>
      <c r="C383" s="294">
        <v>44387</v>
      </c>
      <c r="D383" s="18" t="s">
        <v>108</v>
      </c>
      <c r="E383" s="285"/>
      <c r="F383" s="285"/>
      <c r="G383" s="285"/>
      <c r="H383" s="285"/>
      <c r="I383" s="285"/>
      <c r="J383" s="285"/>
      <c r="K383" s="285"/>
      <c r="L383" s="285"/>
      <c r="M383" s="285"/>
      <c r="N383" s="285"/>
      <c r="O383" s="286"/>
    </row>
    <row r="384" spans="2:15" hidden="1" outlineLevel="1">
      <c r="B384" s="24"/>
      <c r="C384" s="294">
        <v>44388</v>
      </c>
      <c r="D384" s="18" t="s">
        <v>108</v>
      </c>
      <c r="E384" s="285"/>
      <c r="F384" s="285"/>
      <c r="G384" s="285"/>
      <c r="H384" s="285"/>
      <c r="I384" s="285"/>
      <c r="J384" s="285"/>
      <c r="K384" s="285"/>
      <c r="L384" s="285"/>
      <c r="M384" s="285"/>
      <c r="N384" s="285"/>
      <c r="O384" s="286"/>
    </row>
    <row r="385" spans="2:15" hidden="1" outlineLevel="1">
      <c r="B385" s="24"/>
      <c r="C385" s="294">
        <v>44389</v>
      </c>
      <c r="D385" s="18" t="s">
        <v>108</v>
      </c>
      <c r="E385" s="285"/>
      <c r="F385" s="285"/>
      <c r="G385" s="285"/>
      <c r="H385" s="285"/>
      <c r="I385" s="285"/>
      <c r="J385" s="285"/>
      <c r="K385" s="285"/>
      <c r="L385" s="285"/>
      <c r="M385" s="285"/>
      <c r="N385" s="285"/>
      <c r="O385" s="286"/>
    </row>
    <row r="386" spans="2:15" hidden="1" outlineLevel="1">
      <c r="B386" s="24"/>
      <c r="C386" s="294">
        <v>44390</v>
      </c>
      <c r="D386" s="18" t="s">
        <v>108</v>
      </c>
      <c r="E386" s="285"/>
      <c r="F386" s="285"/>
      <c r="G386" s="285"/>
      <c r="H386" s="285"/>
      <c r="I386" s="285"/>
      <c r="J386" s="285"/>
      <c r="K386" s="285"/>
      <c r="L386" s="285"/>
      <c r="M386" s="285"/>
      <c r="N386" s="285"/>
      <c r="O386" s="286"/>
    </row>
    <row r="387" spans="2:15" hidden="1" outlineLevel="1">
      <c r="B387" s="24"/>
      <c r="C387" s="294">
        <v>44391</v>
      </c>
      <c r="D387" s="18" t="s">
        <v>108</v>
      </c>
      <c r="E387" s="285"/>
      <c r="F387" s="285"/>
      <c r="G387" s="285"/>
      <c r="H387" s="285"/>
      <c r="I387" s="285"/>
      <c r="J387" s="285"/>
      <c r="K387" s="285"/>
      <c r="L387" s="285"/>
      <c r="M387" s="285"/>
      <c r="N387" s="285"/>
      <c r="O387" s="286"/>
    </row>
    <row r="388" spans="2:15" hidden="1" outlineLevel="1">
      <c r="B388" s="24"/>
      <c r="C388" s="294">
        <v>44392</v>
      </c>
      <c r="D388" s="18" t="s">
        <v>108</v>
      </c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6"/>
    </row>
    <row r="389" spans="2:15" hidden="1" outlineLevel="1">
      <c r="B389" s="24"/>
      <c r="C389" s="294">
        <v>44393</v>
      </c>
      <c r="D389" s="18" t="s">
        <v>108</v>
      </c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6"/>
    </row>
    <row r="390" spans="2:15" hidden="1" outlineLevel="1">
      <c r="B390" s="24"/>
      <c r="C390" s="294">
        <v>44394</v>
      </c>
      <c r="D390" s="18" t="s">
        <v>108</v>
      </c>
      <c r="E390" s="285"/>
      <c r="F390" s="285"/>
      <c r="G390" s="285"/>
      <c r="H390" s="285"/>
      <c r="I390" s="285"/>
      <c r="J390" s="285"/>
      <c r="K390" s="285"/>
      <c r="L390" s="285"/>
      <c r="M390" s="285"/>
      <c r="N390" s="285"/>
      <c r="O390" s="286"/>
    </row>
    <row r="391" spans="2:15" hidden="1" outlineLevel="1">
      <c r="B391" s="24"/>
      <c r="C391" s="294">
        <v>44395</v>
      </c>
      <c r="D391" s="18" t="s">
        <v>108</v>
      </c>
      <c r="E391" s="285"/>
      <c r="F391" s="285"/>
      <c r="G391" s="285"/>
      <c r="H391" s="285"/>
      <c r="I391" s="285"/>
      <c r="J391" s="285"/>
      <c r="K391" s="285"/>
      <c r="L391" s="285"/>
      <c r="M391" s="285"/>
      <c r="N391" s="285"/>
      <c r="O391" s="286"/>
    </row>
    <row r="392" spans="2:15" hidden="1" outlineLevel="1">
      <c r="B392" s="24"/>
      <c r="C392" s="294">
        <v>44396</v>
      </c>
      <c r="D392" s="18" t="s">
        <v>108</v>
      </c>
      <c r="E392" s="285"/>
      <c r="F392" s="285"/>
      <c r="G392" s="285"/>
      <c r="H392" s="285"/>
      <c r="I392" s="285"/>
      <c r="J392" s="285"/>
      <c r="K392" s="285"/>
      <c r="L392" s="285"/>
      <c r="M392" s="285"/>
      <c r="N392" s="285"/>
      <c r="O392" s="286"/>
    </row>
    <row r="393" spans="2:15" hidden="1" outlineLevel="1">
      <c r="B393" s="24"/>
      <c r="C393" s="294">
        <v>44397</v>
      </c>
      <c r="D393" s="18" t="s">
        <v>108</v>
      </c>
      <c r="E393" s="285"/>
      <c r="F393" s="285"/>
      <c r="G393" s="285"/>
      <c r="H393" s="285"/>
      <c r="I393" s="285"/>
      <c r="J393" s="285"/>
      <c r="K393" s="285"/>
      <c r="L393" s="285"/>
      <c r="M393" s="285"/>
      <c r="N393" s="285"/>
      <c r="O393" s="286"/>
    </row>
    <row r="394" spans="2:15" hidden="1" outlineLevel="1">
      <c r="B394" s="24"/>
      <c r="C394" s="294">
        <v>44398</v>
      </c>
      <c r="D394" s="18" t="s">
        <v>108</v>
      </c>
      <c r="E394" s="285"/>
      <c r="F394" s="285"/>
      <c r="G394" s="285"/>
      <c r="H394" s="285"/>
      <c r="I394" s="285"/>
      <c r="J394" s="285"/>
      <c r="K394" s="285"/>
      <c r="L394" s="285"/>
      <c r="M394" s="285"/>
      <c r="N394" s="285"/>
      <c r="O394" s="286"/>
    </row>
    <row r="395" spans="2:15" hidden="1" outlineLevel="1">
      <c r="B395" s="24"/>
      <c r="C395" s="294">
        <v>44399</v>
      </c>
      <c r="D395" s="18" t="s">
        <v>108</v>
      </c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  <c r="O395" s="286"/>
    </row>
    <row r="396" spans="2:15" hidden="1" outlineLevel="1">
      <c r="B396" s="24"/>
      <c r="C396" s="294">
        <v>44400</v>
      </c>
      <c r="D396" s="18" t="s">
        <v>108</v>
      </c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6"/>
    </row>
    <row r="397" spans="2:15" hidden="1" outlineLevel="1">
      <c r="B397" s="24"/>
      <c r="C397" s="294">
        <v>44401</v>
      </c>
      <c r="D397" s="18" t="s">
        <v>108</v>
      </c>
      <c r="E397" s="285"/>
      <c r="F397" s="285"/>
      <c r="G397" s="285"/>
      <c r="H397" s="285"/>
      <c r="I397" s="285"/>
      <c r="J397" s="285"/>
      <c r="K397" s="285"/>
      <c r="L397" s="285"/>
      <c r="M397" s="285"/>
      <c r="N397" s="285"/>
      <c r="O397" s="286"/>
    </row>
    <row r="398" spans="2:15" hidden="1" outlineLevel="1">
      <c r="B398" s="24"/>
      <c r="C398" s="294">
        <v>44402</v>
      </c>
      <c r="D398" s="18" t="s">
        <v>108</v>
      </c>
      <c r="E398" s="285"/>
      <c r="F398" s="285"/>
      <c r="G398" s="285"/>
      <c r="H398" s="285"/>
      <c r="I398" s="285"/>
      <c r="J398" s="285"/>
      <c r="K398" s="285"/>
      <c r="L398" s="285"/>
      <c r="M398" s="285"/>
      <c r="N398" s="285"/>
      <c r="O398" s="286"/>
    </row>
    <row r="399" spans="2:15" hidden="1" outlineLevel="1">
      <c r="B399" s="24"/>
      <c r="C399" s="294">
        <v>44403</v>
      </c>
      <c r="D399" s="18" t="s">
        <v>108</v>
      </c>
      <c r="E399" s="285"/>
      <c r="F399" s="285"/>
      <c r="G399" s="285"/>
      <c r="H399" s="285"/>
      <c r="I399" s="285"/>
      <c r="J399" s="285"/>
      <c r="K399" s="285"/>
      <c r="L399" s="285"/>
      <c r="M399" s="285"/>
      <c r="N399" s="285"/>
      <c r="O399" s="286"/>
    </row>
    <row r="400" spans="2:15" hidden="1" outlineLevel="1">
      <c r="B400" s="24"/>
      <c r="C400" s="294">
        <v>44404</v>
      </c>
      <c r="D400" s="18" t="s">
        <v>108</v>
      </c>
      <c r="E400" s="285"/>
      <c r="F400" s="285"/>
      <c r="G400" s="285"/>
      <c r="H400" s="285"/>
      <c r="I400" s="285"/>
      <c r="J400" s="285"/>
      <c r="K400" s="285"/>
      <c r="L400" s="285"/>
      <c r="M400" s="285"/>
      <c r="N400" s="285"/>
      <c r="O400" s="286"/>
    </row>
    <row r="401" spans="2:15" hidden="1" outlineLevel="1">
      <c r="B401" s="24"/>
      <c r="C401" s="294">
        <v>44405</v>
      </c>
      <c r="D401" s="18" t="s">
        <v>108</v>
      </c>
      <c r="E401" s="285"/>
      <c r="F401" s="285"/>
      <c r="G401" s="285"/>
      <c r="H401" s="285"/>
      <c r="I401" s="285"/>
      <c r="J401" s="285"/>
      <c r="K401" s="285"/>
      <c r="L401" s="285"/>
      <c r="M401" s="285"/>
      <c r="N401" s="285"/>
      <c r="O401" s="286"/>
    </row>
    <row r="402" spans="2:15" hidden="1" outlineLevel="1">
      <c r="B402" s="24"/>
      <c r="C402" s="294">
        <v>44406</v>
      </c>
      <c r="D402" s="18" t="s">
        <v>108</v>
      </c>
      <c r="E402" s="285"/>
      <c r="F402" s="285"/>
      <c r="G402" s="285"/>
      <c r="H402" s="285"/>
      <c r="I402" s="285"/>
      <c r="J402" s="285"/>
      <c r="K402" s="285"/>
      <c r="L402" s="285"/>
      <c r="M402" s="285"/>
      <c r="N402" s="285"/>
      <c r="O402" s="286"/>
    </row>
    <row r="403" spans="2:15" hidden="1" outlineLevel="1">
      <c r="B403" s="24"/>
      <c r="C403" s="294">
        <v>44407</v>
      </c>
      <c r="D403" s="18" t="s">
        <v>108</v>
      </c>
      <c r="E403" s="285"/>
      <c r="F403" s="285"/>
      <c r="G403" s="285"/>
      <c r="H403" s="285"/>
      <c r="I403" s="285"/>
      <c r="J403" s="285"/>
      <c r="K403" s="285"/>
      <c r="L403" s="285"/>
      <c r="M403" s="285"/>
      <c r="N403" s="285"/>
      <c r="O403" s="286"/>
    </row>
    <row r="404" spans="2:15" hidden="1" outlineLevel="1">
      <c r="B404" s="24"/>
      <c r="C404" s="294">
        <v>44408</v>
      </c>
      <c r="D404" s="18" t="s">
        <v>108</v>
      </c>
      <c r="E404" s="285"/>
      <c r="F404" s="285"/>
      <c r="G404" s="285"/>
      <c r="H404" s="285"/>
      <c r="I404" s="285"/>
      <c r="J404" s="285"/>
      <c r="K404" s="285"/>
      <c r="L404" s="285"/>
      <c r="M404" s="285"/>
      <c r="N404" s="285"/>
      <c r="O404" s="286"/>
    </row>
    <row r="405" spans="2:15" hidden="1" outlineLevel="1">
      <c r="B405" s="24"/>
      <c r="C405" s="294">
        <v>44409</v>
      </c>
      <c r="D405" s="18" t="s">
        <v>108</v>
      </c>
      <c r="E405" s="285"/>
      <c r="F405" s="285"/>
      <c r="G405" s="285"/>
      <c r="H405" s="285"/>
      <c r="I405" s="285"/>
      <c r="J405" s="285"/>
      <c r="K405" s="285"/>
      <c r="L405" s="285"/>
      <c r="M405" s="285"/>
      <c r="N405" s="285"/>
      <c r="O405" s="286"/>
    </row>
    <row r="406" spans="2:15" hidden="1" outlineLevel="1">
      <c r="B406" s="24"/>
      <c r="C406" s="294">
        <v>44410</v>
      </c>
      <c r="D406" s="18" t="s">
        <v>108</v>
      </c>
      <c r="E406" s="285"/>
      <c r="F406" s="285"/>
      <c r="G406" s="285"/>
      <c r="H406" s="285"/>
      <c r="I406" s="285"/>
      <c r="J406" s="285"/>
      <c r="K406" s="285"/>
      <c r="L406" s="285"/>
      <c r="M406" s="285"/>
      <c r="N406" s="285"/>
      <c r="O406" s="286"/>
    </row>
    <row r="407" spans="2:15" hidden="1" outlineLevel="1">
      <c r="B407" s="24"/>
      <c r="C407" s="294">
        <v>44411</v>
      </c>
      <c r="D407" s="18" t="s">
        <v>108</v>
      </c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6"/>
    </row>
    <row r="408" spans="2:15" hidden="1" outlineLevel="1">
      <c r="B408" s="24"/>
      <c r="C408" s="294">
        <v>44412</v>
      </c>
      <c r="D408" s="18" t="s">
        <v>108</v>
      </c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6"/>
    </row>
    <row r="409" spans="2:15" hidden="1" outlineLevel="1">
      <c r="B409" s="24"/>
      <c r="C409" s="294">
        <v>44413</v>
      </c>
      <c r="D409" s="18" t="s">
        <v>108</v>
      </c>
      <c r="E409" s="285"/>
      <c r="F409" s="285"/>
      <c r="G409" s="285"/>
      <c r="H409" s="285"/>
      <c r="I409" s="285"/>
      <c r="J409" s="285"/>
      <c r="K409" s="285"/>
      <c r="L409" s="285"/>
      <c r="M409" s="285"/>
      <c r="N409" s="285"/>
      <c r="O409" s="286"/>
    </row>
    <row r="410" spans="2:15" hidden="1" outlineLevel="1">
      <c r="B410" s="24"/>
      <c r="C410" s="294">
        <v>44414</v>
      </c>
      <c r="D410" s="18" t="s">
        <v>108</v>
      </c>
      <c r="E410" s="285"/>
      <c r="F410" s="285"/>
      <c r="G410" s="285"/>
      <c r="H410" s="285"/>
      <c r="I410" s="285"/>
      <c r="J410" s="285"/>
      <c r="K410" s="285"/>
      <c r="L410" s="285"/>
      <c r="M410" s="285"/>
      <c r="N410" s="285"/>
      <c r="O410" s="286"/>
    </row>
    <row r="411" spans="2:15" hidden="1" outlineLevel="1">
      <c r="B411" s="24"/>
      <c r="C411" s="294">
        <v>44415</v>
      </c>
      <c r="D411" s="18" t="s">
        <v>108</v>
      </c>
      <c r="E411" s="285"/>
      <c r="F411" s="285"/>
      <c r="G411" s="285"/>
      <c r="H411" s="285"/>
      <c r="I411" s="285"/>
      <c r="J411" s="285"/>
      <c r="K411" s="285"/>
      <c r="L411" s="285"/>
      <c r="M411" s="285"/>
      <c r="N411" s="285"/>
      <c r="O411" s="286"/>
    </row>
    <row r="412" spans="2:15" hidden="1" outlineLevel="1">
      <c r="B412" s="24"/>
      <c r="C412" s="294">
        <v>44416</v>
      </c>
      <c r="D412" s="18" t="s">
        <v>108</v>
      </c>
      <c r="E412" s="285"/>
      <c r="F412" s="285"/>
      <c r="G412" s="285"/>
      <c r="H412" s="285"/>
      <c r="I412" s="285"/>
      <c r="J412" s="285"/>
      <c r="K412" s="285"/>
      <c r="L412" s="285"/>
      <c r="M412" s="285"/>
      <c r="N412" s="285"/>
      <c r="O412" s="286"/>
    </row>
    <row r="413" spans="2:15" hidden="1" outlineLevel="1">
      <c r="B413" s="24"/>
      <c r="C413" s="294">
        <v>44417</v>
      </c>
      <c r="D413" s="18" t="s">
        <v>108</v>
      </c>
      <c r="E413" s="285"/>
      <c r="F413" s="285"/>
      <c r="G413" s="285"/>
      <c r="H413" s="285"/>
      <c r="I413" s="285"/>
      <c r="J413" s="285"/>
      <c r="K413" s="285"/>
      <c r="L413" s="285"/>
      <c r="M413" s="285"/>
      <c r="N413" s="285"/>
      <c r="O413" s="286"/>
    </row>
    <row r="414" spans="2:15" hidden="1" outlineLevel="1">
      <c r="B414" s="24"/>
      <c r="C414" s="294">
        <v>44418</v>
      </c>
      <c r="D414" s="18" t="s">
        <v>108</v>
      </c>
      <c r="E414" s="285"/>
      <c r="F414" s="285"/>
      <c r="G414" s="285"/>
      <c r="H414" s="285"/>
      <c r="I414" s="285"/>
      <c r="J414" s="285"/>
      <c r="K414" s="285"/>
      <c r="L414" s="285"/>
      <c r="M414" s="285"/>
      <c r="N414" s="285"/>
      <c r="O414" s="286"/>
    </row>
    <row r="415" spans="2:15" hidden="1" outlineLevel="1">
      <c r="B415" s="24"/>
      <c r="C415" s="294">
        <v>44419</v>
      </c>
      <c r="D415" s="18" t="s">
        <v>108</v>
      </c>
      <c r="E415" s="285"/>
      <c r="F415" s="285"/>
      <c r="G415" s="285"/>
      <c r="H415" s="285"/>
      <c r="I415" s="285"/>
      <c r="J415" s="285"/>
      <c r="K415" s="285"/>
      <c r="L415" s="285"/>
      <c r="M415" s="285"/>
      <c r="N415" s="285"/>
      <c r="O415" s="286"/>
    </row>
    <row r="416" spans="2:15" hidden="1" outlineLevel="1">
      <c r="B416" s="24"/>
      <c r="C416" s="294">
        <v>44420</v>
      </c>
      <c r="D416" s="18" t="s">
        <v>108</v>
      </c>
      <c r="E416" s="285"/>
      <c r="F416" s="285"/>
      <c r="G416" s="285"/>
      <c r="H416" s="285"/>
      <c r="I416" s="285"/>
      <c r="J416" s="285"/>
      <c r="K416" s="285"/>
      <c r="L416" s="285"/>
      <c r="M416" s="285"/>
      <c r="N416" s="285"/>
      <c r="O416" s="286"/>
    </row>
    <row r="417" spans="2:15" hidden="1" outlineLevel="1">
      <c r="B417" s="24"/>
      <c r="C417" s="294">
        <v>44421</v>
      </c>
      <c r="D417" s="18" t="s">
        <v>108</v>
      </c>
      <c r="E417" s="285"/>
      <c r="F417" s="285"/>
      <c r="G417" s="285"/>
      <c r="H417" s="285"/>
      <c r="I417" s="285"/>
      <c r="J417" s="285"/>
      <c r="K417" s="285"/>
      <c r="L417" s="285"/>
      <c r="M417" s="285"/>
      <c r="N417" s="285"/>
      <c r="O417" s="286"/>
    </row>
    <row r="418" spans="2:15" hidden="1" outlineLevel="1">
      <c r="B418" s="24"/>
      <c r="C418" s="294">
        <v>44422</v>
      </c>
      <c r="D418" s="18" t="s">
        <v>108</v>
      </c>
      <c r="E418" s="285"/>
      <c r="F418" s="285"/>
      <c r="G418" s="285"/>
      <c r="H418" s="285"/>
      <c r="I418" s="285"/>
      <c r="J418" s="285"/>
      <c r="K418" s="285"/>
      <c r="L418" s="285"/>
      <c r="M418" s="285"/>
      <c r="N418" s="285"/>
      <c r="O418" s="286"/>
    </row>
    <row r="419" spans="2:15" hidden="1" outlineLevel="1">
      <c r="B419" s="24"/>
      <c r="C419" s="294">
        <v>44423</v>
      </c>
      <c r="D419" s="18" t="s">
        <v>108</v>
      </c>
      <c r="E419" s="285"/>
      <c r="F419" s="285"/>
      <c r="G419" s="285"/>
      <c r="H419" s="285"/>
      <c r="I419" s="285"/>
      <c r="J419" s="285"/>
      <c r="K419" s="285"/>
      <c r="L419" s="285"/>
      <c r="M419" s="285"/>
      <c r="N419" s="285"/>
      <c r="O419" s="286"/>
    </row>
    <row r="420" spans="2:15" hidden="1" outlineLevel="1">
      <c r="B420" s="24"/>
      <c r="C420" s="294">
        <v>44424</v>
      </c>
      <c r="D420" s="18" t="s">
        <v>108</v>
      </c>
      <c r="E420" s="285"/>
      <c r="F420" s="285"/>
      <c r="G420" s="285"/>
      <c r="H420" s="285"/>
      <c r="I420" s="285"/>
      <c r="J420" s="285"/>
      <c r="K420" s="285"/>
      <c r="L420" s="285"/>
      <c r="M420" s="285"/>
      <c r="N420" s="285"/>
      <c r="O420" s="286"/>
    </row>
    <row r="421" spans="2:15" hidden="1" outlineLevel="1">
      <c r="B421" s="24"/>
      <c r="C421" s="294">
        <v>44425</v>
      </c>
      <c r="D421" s="18" t="s">
        <v>108</v>
      </c>
      <c r="E421" s="285"/>
      <c r="F421" s="285"/>
      <c r="G421" s="285"/>
      <c r="H421" s="285"/>
      <c r="I421" s="285"/>
      <c r="J421" s="285"/>
      <c r="K421" s="285"/>
      <c r="L421" s="285"/>
      <c r="M421" s="285"/>
      <c r="N421" s="285"/>
      <c r="O421" s="286"/>
    </row>
    <row r="422" spans="2:15" hidden="1" outlineLevel="1">
      <c r="B422" s="24"/>
      <c r="C422" s="294">
        <v>44426</v>
      </c>
      <c r="D422" s="18" t="s">
        <v>108</v>
      </c>
      <c r="E422" s="285"/>
      <c r="F422" s="285"/>
      <c r="G422" s="285"/>
      <c r="H422" s="285"/>
      <c r="I422" s="285"/>
      <c r="J422" s="285"/>
      <c r="K422" s="285"/>
      <c r="L422" s="285"/>
      <c r="M422" s="285"/>
      <c r="N422" s="285"/>
      <c r="O422" s="286"/>
    </row>
    <row r="423" spans="2:15" hidden="1" outlineLevel="1">
      <c r="B423" s="24"/>
      <c r="C423" s="294">
        <v>44427</v>
      </c>
      <c r="D423" s="18" t="s">
        <v>108</v>
      </c>
      <c r="E423" s="285"/>
      <c r="F423" s="285"/>
      <c r="G423" s="285"/>
      <c r="H423" s="285"/>
      <c r="I423" s="285"/>
      <c r="J423" s="285"/>
      <c r="K423" s="285"/>
      <c r="L423" s="285"/>
      <c r="M423" s="285"/>
      <c r="N423" s="285"/>
      <c r="O423" s="286"/>
    </row>
    <row r="424" spans="2:15" hidden="1" outlineLevel="1">
      <c r="B424" s="24"/>
      <c r="C424" s="294">
        <v>44428</v>
      </c>
      <c r="D424" s="18" t="s">
        <v>108</v>
      </c>
      <c r="E424" s="285"/>
      <c r="F424" s="285"/>
      <c r="G424" s="285"/>
      <c r="H424" s="285"/>
      <c r="I424" s="285"/>
      <c r="J424" s="285"/>
      <c r="K424" s="285"/>
      <c r="L424" s="285"/>
      <c r="M424" s="285"/>
      <c r="N424" s="285"/>
      <c r="O424" s="286"/>
    </row>
    <row r="425" spans="2:15" hidden="1" outlineLevel="1">
      <c r="B425" s="24"/>
      <c r="C425" s="294">
        <v>44429</v>
      </c>
      <c r="D425" s="18" t="s">
        <v>108</v>
      </c>
      <c r="E425" s="285"/>
      <c r="F425" s="285"/>
      <c r="G425" s="285"/>
      <c r="H425" s="285"/>
      <c r="I425" s="285"/>
      <c r="J425" s="285"/>
      <c r="K425" s="285"/>
      <c r="L425" s="285"/>
      <c r="M425" s="285"/>
      <c r="N425" s="285"/>
      <c r="O425" s="286"/>
    </row>
    <row r="426" spans="2:15" hidden="1" outlineLevel="1">
      <c r="B426" s="24"/>
      <c r="C426" s="294">
        <v>44430</v>
      </c>
      <c r="D426" s="18" t="s">
        <v>108</v>
      </c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</row>
    <row r="427" spans="2:15" hidden="1" outlineLevel="1">
      <c r="B427" s="24"/>
      <c r="C427" s="294">
        <v>44431</v>
      </c>
      <c r="D427" s="18" t="s">
        <v>108</v>
      </c>
      <c r="E427" s="285"/>
      <c r="F427" s="285"/>
      <c r="G427" s="285"/>
      <c r="H427" s="285"/>
      <c r="I427" s="285"/>
      <c r="J427" s="285"/>
      <c r="K427" s="285"/>
      <c r="L427" s="285"/>
      <c r="M427" s="285"/>
      <c r="N427" s="285"/>
      <c r="O427" s="286"/>
    </row>
    <row r="428" spans="2:15" hidden="1" outlineLevel="1">
      <c r="B428" s="24"/>
      <c r="C428" s="294">
        <v>44432</v>
      </c>
      <c r="D428" s="18" t="s">
        <v>108</v>
      </c>
      <c r="E428" s="285"/>
      <c r="F428" s="285"/>
      <c r="G428" s="285"/>
      <c r="H428" s="285"/>
      <c r="I428" s="285"/>
      <c r="J428" s="285"/>
      <c r="K428" s="285"/>
      <c r="L428" s="285"/>
      <c r="M428" s="285"/>
      <c r="N428" s="285"/>
      <c r="O428" s="286"/>
    </row>
    <row r="429" spans="2:15" hidden="1" outlineLevel="1">
      <c r="B429" s="24"/>
      <c r="C429" s="294">
        <v>44433</v>
      </c>
      <c r="D429" s="18" t="s">
        <v>108</v>
      </c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6"/>
    </row>
    <row r="430" spans="2:15" hidden="1" outlineLevel="1">
      <c r="B430" s="24"/>
      <c r="C430" s="294">
        <v>44434</v>
      </c>
      <c r="D430" s="18" t="s">
        <v>108</v>
      </c>
      <c r="E430" s="285"/>
      <c r="F430" s="285"/>
      <c r="G430" s="285"/>
      <c r="H430" s="285"/>
      <c r="I430" s="285"/>
      <c r="J430" s="285"/>
      <c r="K430" s="285"/>
      <c r="L430" s="285"/>
      <c r="M430" s="285"/>
      <c r="N430" s="285"/>
      <c r="O430" s="286"/>
    </row>
    <row r="431" spans="2:15" hidden="1" outlineLevel="1">
      <c r="B431" s="24"/>
      <c r="C431" s="294">
        <v>44435</v>
      </c>
      <c r="D431" s="18" t="s">
        <v>108</v>
      </c>
      <c r="E431" s="285"/>
      <c r="F431" s="285"/>
      <c r="G431" s="285"/>
      <c r="H431" s="285"/>
      <c r="I431" s="285"/>
      <c r="J431" s="285"/>
      <c r="K431" s="285"/>
      <c r="L431" s="285"/>
      <c r="M431" s="285"/>
      <c r="N431" s="285"/>
      <c r="O431" s="286"/>
    </row>
    <row r="432" spans="2:15" hidden="1" outlineLevel="1">
      <c r="B432" s="24"/>
      <c r="C432" s="294">
        <v>44436</v>
      </c>
      <c r="D432" s="18" t="s">
        <v>108</v>
      </c>
      <c r="E432" s="285"/>
      <c r="F432" s="285"/>
      <c r="G432" s="285"/>
      <c r="H432" s="285"/>
      <c r="I432" s="285"/>
      <c r="J432" s="285"/>
      <c r="K432" s="285"/>
      <c r="L432" s="285"/>
      <c r="M432" s="285"/>
      <c r="N432" s="285"/>
      <c r="O432" s="286"/>
    </row>
    <row r="433" spans="2:15" hidden="1" outlineLevel="1">
      <c r="B433" s="24"/>
      <c r="C433" s="294">
        <v>44437</v>
      </c>
      <c r="D433" s="18" t="s">
        <v>108</v>
      </c>
      <c r="E433" s="285"/>
      <c r="F433" s="285"/>
      <c r="G433" s="285"/>
      <c r="H433" s="285"/>
      <c r="I433" s="285"/>
      <c r="J433" s="285"/>
      <c r="K433" s="285"/>
      <c r="L433" s="285"/>
      <c r="M433" s="285"/>
      <c r="N433" s="285"/>
      <c r="O433" s="286"/>
    </row>
    <row r="434" spans="2:15" hidden="1" outlineLevel="1">
      <c r="B434" s="24"/>
      <c r="C434" s="294">
        <v>44438</v>
      </c>
      <c r="D434" s="18" t="s">
        <v>108</v>
      </c>
      <c r="E434" s="285"/>
      <c r="F434" s="285"/>
      <c r="G434" s="285"/>
      <c r="H434" s="285"/>
      <c r="I434" s="285"/>
      <c r="J434" s="285"/>
      <c r="K434" s="285"/>
      <c r="L434" s="285"/>
      <c r="M434" s="285"/>
      <c r="N434" s="285"/>
      <c r="O434" s="286"/>
    </row>
    <row r="435" spans="2:15" hidden="1" outlineLevel="1">
      <c r="B435" s="24"/>
      <c r="C435" s="294">
        <v>44439</v>
      </c>
      <c r="D435" s="18" t="s">
        <v>108</v>
      </c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  <c r="O435" s="286"/>
    </row>
    <row r="436" spans="2:15" hidden="1" outlineLevel="1">
      <c r="B436" s="24"/>
      <c r="C436" s="294">
        <v>44440</v>
      </c>
      <c r="D436" s="18" t="s">
        <v>108</v>
      </c>
      <c r="E436" s="285"/>
      <c r="F436" s="285"/>
      <c r="G436" s="285"/>
      <c r="H436" s="285"/>
      <c r="I436" s="285"/>
      <c r="J436" s="285"/>
      <c r="K436" s="285"/>
      <c r="L436" s="285"/>
      <c r="M436" s="285"/>
      <c r="N436" s="285"/>
      <c r="O436" s="286"/>
    </row>
    <row r="437" spans="2:15" hidden="1" outlineLevel="1">
      <c r="B437" s="24"/>
      <c r="C437" s="294">
        <v>44441</v>
      </c>
      <c r="D437" s="18" t="s">
        <v>108</v>
      </c>
      <c r="E437" s="285"/>
      <c r="F437" s="285"/>
      <c r="G437" s="285"/>
      <c r="H437" s="285"/>
      <c r="I437" s="285"/>
      <c r="J437" s="285"/>
      <c r="K437" s="285"/>
      <c r="L437" s="285"/>
      <c r="M437" s="285"/>
      <c r="N437" s="285"/>
      <c r="O437" s="286"/>
    </row>
    <row r="438" spans="2:15" hidden="1" outlineLevel="1">
      <c r="B438" s="24"/>
      <c r="C438" s="294">
        <v>44442</v>
      </c>
      <c r="D438" s="18" t="s">
        <v>108</v>
      </c>
      <c r="E438" s="285"/>
      <c r="F438" s="285"/>
      <c r="G438" s="285"/>
      <c r="H438" s="285"/>
      <c r="I438" s="285"/>
      <c r="J438" s="285"/>
      <c r="K438" s="285"/>
      <c r="L438" s="285"/>
      <c r="M438" s="285"/>
      <c r="N438" s="285"/>
      <c r="O438" s="286"/>
    </row>
    <row r="439" spans="2:15" hidden="1" outlineLevel="1">
      <c r="B439" s="24"/>
      <c r="C439" s="294">
        <v>44443</v>
      </c>
      <c r="D439" s="18" t="s">
        <v>108</v>
      </c>
      <c r="E439" s="285"/>
      <c r="F439" s="285"/>
      <c r="G439" s="285"/>
      <c r="H439" s="285"/>
      <c r="I439" s="285"/>
      <c r="J439" s="285"/>
      <c r="K439" s="285"/>
      <c r="L439" s="285"/>
      <c r="M439" s="285"/>
      <c r="N439" s="285"/>
      <c r="O439" s="286"/>
    </row>
    <row r="440" spans="2:15" hidden="1" outlineLevel="1">
      <c r="B440" s="24"/>
      <c r="C440" s="294">
        <v>44444</v>
      </c>
      <c r="D440" s="18" t="s">
        <v>108</v>
      </c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6"/>
    </row>
    <row r="441" spans="2:15" hidden="1" outlineLevel="1">
      <c r="B441" s="24"/>
      <c r="C441" s="294">
        <v>44445</v>
      </c>
      <c r="D441" s="18" t="s">
        <v>108</v>
      </c>
      <c r="E441" s="285"/>
      <c r="F441" s="285"/>
      <c r="G441" s="285"/>
      <c r="H441" s="285"/>
      <c r="I441" s="285"/>
      <c r="J441" s="285"/>
      <c r="K441" s="285"/>
      <c r="L441" s="285"/>
      <c r="M441" s="285"/>
      <c r="N441" s="285"/>
      <c r="O441" s="286"/>
    </row>
    <row r="442" spans="2:15" hidden="1" outlineLevel="1">
      <c r="B442" s="24"/>
      <c r="C442" s="294">
        <v>44446</v>
      </c>
      <c r="D442" s="18" t="s">
        <v>108</v>
      </c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6"/>
    </row>
    <row r="443" spans="2:15" hidden="1" outlineLevel="1">
      <c r="B443" s="24"/>
      <c r="C443" s="294">
        <v>44447</v>
      </c>
      <c r="D443" s="18" t="s">
        <v>108</v>
      </c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6"/>
    </row>
    <row r="444" spans="2:15" hidden="1" outlineLevel="1">
      <c r="B444" s="24"/>
      <c r="C444" s="294">
        <v>44448</v>
      </c>
      <c r="D444" s="18" t="s">
        <v>108</v>
      </c>
      <c r="E444" s="285"/>
      <c r="F444" s="285"/>
      <c r="G444" s="285"/>
      <c r="H444" s="285"/>
      <c r="I444" s="285"/>
      <c r="J444" s="285"/>
      <c r="K444" s="285"/>
      <c r="L444" s="285"/>
      <c r="M444" s="285"/>
      <c r="N444" s="285"/>
      <c r="O444" s="286"/>
    </row>
    <row r="445" spans="2:15" hidden="1" outlineLevel="1">
      <c r="B445" s="24"/>
      <c r="C445" s="294">
        <v>44449</v>
      </c>
      <c r="D445" s="18" t="s">
        <v>108</v>
      </c>
      <c r="E445" s="285"/>
      <c r="F445" s="285"/>
      <c r="G445" s="285"/>
      <c r="H445" s="285"/>
      <c r="I445" s="285"/>
      <c r="J445" s="285"/>
      <c r="K445" s="285"/>
      <c r="L445" s="285"/>
      <c r="M445" s="285"/>
      <c r="N445" s="285"/>
      <c r="O445" s="286"/>
    </row>
    <row r="446" spans="2:15" hidden="1" outlineLevel="1">
      <c r="B446" s="24"/>
      <c r="C446" s="294">
        <v>44450</v>
      </c>
      <c r="D446" s="18" t="s">
        <v>108</v>
      </c>
      <c r="E446" s="285"/>
      <c r="F446" s="285"/>
      <c r="G446" s="285"/>
      <c r="H446" s="285"/>
      <c r="I446" s="285"/>
      <c r="J446" s="285"/>
      <c r="K446" s="285"/>
      <c r="L446" s="285"/>
      <c r="M446" s="285"/>
      <c r="N446" s="285"/>
      <c r="O446" s="286"/>
    </row>
    <row r="447" spans="2:15" hidden="1" outlineLevel="1">
      <c r="B447" s="24"/>
      <c r="C447" s="294">
        <v>44451</v>
      </c>
      <c r="D447" s="18" t="s">
        <v>108</v>
      </c>
      <c r="E447" s="285"/>
      <c r="F447" s="285"/>
      <c r="G447" s="285"/>
      <c r="H447" s="285"/>
      <c r="I447" s="285"/>
      <c r="J447" s="285"/>
      <c r="K447" s="285"/>
      <c r="L447" s="285"/>
      <c r="M447" s="285"/>
      <c r="N447" s="285"/>
      <c r="O447" s="286"/>
    </row>
    <row r="448" spans="2:15" hidden="1" outlineLevel="1">
      <c r="B448" s="24"/>
      <c r="C448" s="294">
        <v>44452</v>
      </c>
      <c r="D448" s="18" t="s">
        <v>108</v>
      </c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</row>
    <row r="449" spans="2:15" hidden="1" outlineLevel="1">
      <c r="B449" s="24"/>
      <c r="C449" s="294">
        <v>44453</v>
      </c>
      <c r="D449" s="18" t="s">
        <v>108</v>
      </c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6"/>
    </row>
    <row r="450" spans="2:15" hidden="1" outlineLevel="1">
      <c r="B450" s="24"/>
      <c r="C450" s="294">
        <v>44454</v>
      </c>
      <c r="D450" s="18" t="s">
        <v>108</v>
      </c>
      <c r="E450" s="285"/>
      <c r="F450" s="285"/>
      <c r="G450" s="285"/>
      <c r="H450" s="285"/>
      <c r="I450" s="285"/>
      <c r="J450" s="285"/>
      <c r="K450" s="285"/>
      <c r="L450" s="285"/>
      <c r="M450" s="285"/>
      <c r="N450" s="285"/>
      <c r="O450" s="286"/>
    </row>
    <row r="451" spans="2:15" hidden="1" outlineLevel="1">
      <c r="B451" s="24"/>
      <c r="C451" s="294">
        <v>44455</v>
      </c>
      <c r="D451" s="18" t="s">
        <v>108</v>
      </c>
      <c r="E451" s="285"/>
      <c r="F451" s="285"/>
      <c r="G451" s="285"/>
      <c r="H451" s="285"/>
      <c r="I451" s="285"/>
      <c r="J451" s="285"/>
      <c r="K451" s="285"/>
      <c r="L451" s="285"/>
      <c r="M451" s="285"/>
      <c r="N451" s="285"/>
      <c r="O451" s="286"/>
    </row>
    <row r="452" spans="2:15" hidden="1" outlineLevel="1">
      <c r="B452" s="24"/>
      <c r="C452" s="294">
        <v>44456</v>
      </c>
      <c r="D452" s="18" t="s">
        <v>108</v>
      </c>
      <c r="E452" s="285"/>
      <c r="F452" s="285"/>
      <c r="G452" s="285"/>
      <c r="H452" s="285"/>
      <c r="I452" s="285"/>
      <c r="J452" s="285"/>
      <c r="K452" s="285"/>
      <c r="L452" s="285"/>
      <c r="M452" s="285"/>
      <c r="N452" s="285"/>
      <c r="O452" s="286"/>
    </row>
    <row r="453" spans="2:15" hidden="1" outlineLevel="1">
      <c r="B453" s="24"/>
      <c r="C453" s="294">
        <v>44457</v>
      </c>
      <c r="D453" s="18" t="s">
        <v>108</v>
      </c>
      <c r="E453" s="285"/>
      <c r="F453" s="285"/>
      <c r="G453" s="285"/>
      <c r="H453" s="285"/>
      <c r="I453" s="285"/>
      <c r="J453" s="285"/>
      <c r="K453" s="285"/>
      <c r="L453" s="285"/>
      <c r="M453" s="285"/>
      <c r="N453" s="285"/>
      <c r="O453" s="286"/>
    </row>
    <row r="454" spans="2:15" hidden="1" outlineLevel="1">
      <c r="B454" s="24"/>
      <c r="C454" s="294">
        <v>44458</v>
      </c>
      <c r="D454" s="18" t="s">
        <v>108</v>
      </c>
      <c r="E454" s="285"/>
      <c r="F454" s="285"/>
      <c r="G454" s="285"/>
      <c r="H454" s="285"/>
      <c r="I454" s="285"/>
      <c r="J454" s="285"/>
      <c r="K454" s="285"/>
      <c r="L454" s="285"/>
      <c r="M454" s="285"/>
      <c r="N454" s="285"/>
      <c r="O454" s="286"/>
    </row>
    <row r="455" spans="2:15" hidden="1" outlineLevel="1">
      <c r="B455" s="24"/>
      <c r="C455" s="294">
        <v>44459</v>
      </c>
      <c r="D455" s="18" t="s">
        <v>108</v>
      </c>
      <c r="E455" s="285"/>
      <c r="F455" s="285"/>
      <c r="G455" s="285"/>
      <c r="H455" s="285"/>
      <c r="I455" s="285"/>
      <c r="J455" s="285"/>
      <c r="K455" s="285"/>
      <c r="L455" s="285"/>
      <c r="M455" s="285"/>
      <c r="N455" s="285"/>
      <c r="O455" s="286"/>
    </row>
    <row r="456" spans="2:15" hidden="1" outlineLevel="1">
      <c r="B456" s="24"/>
      <c r="C456" s="294">
        <v>44460</v>
      </c>
      <c r="D456" s="18" t="s">
        <v>108</v>
      </c>
      <c r="E456" s="285"/>
      <c r="F456" s="285"/>
      <c r="G456" s="285"/>
      <c r="H456" s="285"/>
      <c r="I456" s="285"/>
      <c r="J456" s="285"/>
      <c r="K456" s="285"/>
      <c r="L456" s="285"/>
      <c r="M456" s="285"/>
      <c r="N456" s="285"/>
      <c r="O456" s="286"/>
    </row>
    <row r="457" spans="2:15" hidden="1" outlineLevel="1">
      <c r="B457" s="24"/>
      <c r="C457" s="294">
        <v>44461</v>
      </c>
      <c r="D457" s="18" t="s">
        <v>108</v>
      </c>
      <c r="E457" s="285"/>
      <c r="F457" s="285"/>
      <c r="G457" s="285"/>
      <c r="H457" s="285"/>
      <c r="I457" s="285"/>
      <c r="J457" s="285"/>
      <c r="K457" s="285"/>
      <c r="L457" s="285"/>
      <c r="M457" s="285"/>
      <c r="N457" s="285"/>
      <c r="O457" s="286"/>
    </row>
    <row r="458" spans="2:15" hidden="1" outlineLevel="1">
      <c r="B458" s="24"/>
      <c r="C458" s="294">
        <v>44462</v>
      </c>
      <c r="D458" s="18" t="s">
        <v>108</v>
      </c>
      <c r="E458" s="285"/>
      <c r="F458" s="285"/>
      <c r="G458" s="285"/>
      <c r="H458" s="285"/>
      <c r="I458" s="285"/>
      <c r="J458" s="285"/>
      <c r="K458" s="285"/>
      <c r="L458" s="285"/>
      <c r="M458" s="285"/>
      <c r="N458" s="285"/>
      <c r="O458" s="286"/>
    </row>
    <row r="459" spans="2:15" hidden="1" outlineLevel="1">
      <c r="B459" s="24"/>
      <c r="C459" s="294">
        <v>44463</v>
      </c>
      <c r="D459" s="18" t="s">
        <v>108</v>
      </c>
      <c r="E459" s="285"/>
      <c r="F459" s="285"/>
      <c r="G459" s="285"/>
      <c r="H459" s="285"/>
      <c r="I459" s="285"/>
      <c r="J459" s="285"/>
      <c r="K459" s="285"/>
      <c r="L459" s="285"/>
      <c r="M459" s="285"/>
      <c r="N459" s="285"/>
      <c r="O459" s="286"/>
    </row>
    <row r="460" spans="2:15" hidden="1" outlineLevel="1">
      <c r="B460" s="24"/>
      <c r="C460" s="294">
        <v>44464</v>
      </c>
      <c r="D460" s="18" t="s">
        <v>108</v>
      </c>
      <c r="E460" s="285"/>
      <c r="F460" s="285"/>
      <c r="G460" s="285"/>
      <c r="H460" s="285"/>
      <c r="I460" s="285"/>
      <c r="J460" s="285"/>
      <c r="K460" s="285"/>
      <c r="L460" s="285"/>
      <c r="M460" s="285"/>
      <c r="N460" s="285"/>
      <c r="O460" s="286"/>
    </row>
    <row r="461" spans="2:15" hidden="1" outlineLevel="1">
      <c r="B461" s="24"/>
      <c r="C461" s="294">
        <v>44465</v>
      </c>
      <c r="D461" s="18" t="s">
        <v>108</v>
      </c>
      <c r="E461" s="285"/>
      <c r="F461" s="285"/>
      <c r="G461" s="285"/>
      <c r="H461" s="285"/>
      <c r="I461" s="285"/>
      <c r="J461" s="285"/>
      <c r="K461" s="285"/>
      <c r="L461" s="285"/>
      <c r="M461" s="285"/>
      <c r="N461" s="285"/>
      <c r="O461" s="286"/>
    </row>
    <row r="462" spans="2:15" hidden="1" outlineLevel="1">
      <c r="B462" s="24"/>
      <c r="C462" s="294">
        <v>44466</v>
      </c>
      <c r="D462" s="18" t="s">
        <v>108</v>
      </c>
      <c r="E462" s="285"/>
      <c r="F462" s="285"/>
      <c r="G462" s="285"/>
      <c r="H462" s="285"/>
      <c r="I462" s="285"/>
      <c r="J462" s="285"/>
      <c r="K462" s="285"/>
      <c r="L462" s="285"/>
      <c r="M462" s="285"/>
      <c r="N462" s="285"/>
      <c r="O462" s="286"/>
    </row>
    <row r="463" spans="2:15" hidden="1" outlineLevel="1">
      <c r="B463" s="24"/>
      <c r="C463" s="294">
        <v>44467</v>
      </c>
      <c r="D463" s="18" t="s">
        <v>108</v>
      </c>
      <c r="E463" s="285"/>
      <c r="F463" s="285"/>
      <c r="G463" s="285"/>
      <c r="H463" s="285"/>
      <c r="I463" s="285"/>
      <c r="J463" s="285"/>
      <c r="K463" s="285"/>
      <c r="L463" s="285"/>
      <c r="M463" s="285"/>
      <c r="N463" s="285"/>
      <c r="O463" s="286"/>
    </row>
    <row r="464" spans="2:15" hidden="1" outlineLevel="1">
      <c r="B464" s="24"/>
      <c r="C464" s="294">
        <v>44468</v>
      </c>
      <c r="D464" s="18" t="s">
        <v>108</v>
      </c>
      <c r="E464" s="285"/>
      <c r="F464" s="285"/>
      <c r="G464" s="285"/>
      <c r="H464" s="285"/>
      <c r="I464" s="285"/>
      <c r="J464" s="285"/>
      <c r="K464" s="285"/>
      <c r="L464" s="285"/>
      <c r="M464" s="285"/>
      <c r="N464" s="285"/>
      <c r="O464" s="286"/>
    </row>
    <row r="465" spans="2:15" ht="16" hidden="1" outlineLevel="1" thickBot="1">
      <c r="B465" s="24"/>
      <c r="C465" s="315">
        <v>44469</v>
      </c>
      <c r="D465" s="316" t="s">
        <v>108</v>
      </c>
      <c r="E465" s="285"/>
      <c r="F465" s="285"/>
      <c r="G465" s="285"/>
      <c r="H465" s="285"/>
      <c r="I465" s="285"/>
      <c r="J465" s="285"/>
      <c r="K465" s="285"/>
      <c r="L465" s="285"/>
      <c r="M465" s="285"/>
      <c r="N465" s="285"/>
      <c r="O465" s="286"/>
    </row>
    <row r="466" spans="2:15" hidden="1" outlineLevel="1">
      <c r="B466" s="24"/>
      <c r="C466" s="294">
        <v>44470</v>
      </c>
      <c r="D466" s="18" t="s">
        <v>110</v>
      </c>
      <c r="E466" s="285"/>
      <c r="F466" s="285"/>
      <c r="G466" s="285"/>
      <c r="H466" s="285"/>
      <c r="I466" s="285"/>
      <c r="J466" s="285"/>
      <c r="K466" s="285"/>
      <c r="L466" s="285"/>
      <c r="M466" s="285"/>
      <c r="N466" s="285"/>
      <c r="O466" s="286"/>
    </row>
    <row r="467" spans="2:15" hidden="1" outlineLevel="1">
      <c r="B467" s="24"/>
      <c r="C467" s="294">
        <v>44471</v>
      </c>
      <c r="D467" s="18" t="s">
        <v>110</v>
      </c>
      <c r="E467" s="285"/>
      <c r="F467" s="285"/>
      <c r="G467" s="285"/>
      <c r="H467" s="285"/>
      <c r="I467" s="285"/>
      <c r="J467" s="285"/>
      <c r="K467" s="285"/>
      <c r="L467" s="285"/>
      <c r="M467" s="285"/>
      <c r="N467" s="285"/>
      <c r="O467" s="286"/>
    </row>
    <row r="468" spans="2:15" hidden="1" outlineLevel="1">
      <c r="B468" s="24"/>
      <c r="C468" s="294">
        <v>44472</v>
      </c>
      <c r="D468" s="18" t="s">
        <v>110</v>
      </c>
      <c r="E468" s="285"/>
      <c r="F468" s="285"/>
      <c r="G468" s="285"/>
      <c r="H468" s="285"/>
      <c r="I468" s="285"/>
      <c r="J468" s="285"/>
      <c r="K468" s="285"/>
      <c r="L468" s="285"/>
      <c r="M468" s="285"/>
      <c r="N468" s="285"/>
      <c r="O468" s="286"/>
    </row>
    <row r="469" spans="2:15" hidden="1" outlineLevel="1">
      <c r="B469" s="24"/>
      <c r="C469" s="294">
        <v>44473</v>
      </c>
      <c r="D469" s="18" t="s">
        <v>110</v>
      </c>
      <c r="E469" s="285"/>
      <c r="F469" s="285"/>
      <c r="G469" s="285"/>
      <c r="H469" s="285"/>
      <c r="I469" s="285"/>
      <c r="J469" s="285"/>
      <c r="K469" s="285"/>
      <c r="L469" s="285"/>
      <c r="M469" s="285"/>
      <c r="N469" s="285"/>
      <c r="O469" s="286"/>
    </row>
    <row r="470" spans="2:15" hidden="1" outlineLevel="1">
      <c r="B470" s="24"/>
      <c r="C470" s="294">
        <v>44474</v>
      </c>
      <c r="D470" s="18" t="s">
        <v>110</v>
      </c>
      <c r="E470" s="285"/>
      <c r="F470" s="285"/>
      <c r="G470" s="285"/>
      <c r="H470" s="285"/>
      <c r="I470" s="285"/>
      <c r="J470" s="285"/>
      <c r="K470" s="285"/>
      <c r="L470" s="285"/>
      <c r="M470" s="285"/>
      <c r="N470" s="285"/>
      <c r="O470" s="286"/>
    </row>
    <row r="471" spans="2:15" hidden="1" outlineLevel="1">
      <c r="B471" s="24"/>
      <c r="C471" s="294">
        <v>44475</v>
      </c>
      <c r="D471" s="18" t="s">
        <v>110</v>
      </c>
      <c r="E471" s="285"/>
      <c r="F471" s="285"/>
      <c r="G471" s="285"/>
      <c r="H471" s="285"/>
      <c r="I471" s="285"/>
      <c r="J471" s="285"/>
      <c r="K471" s="285"/>
      <c r="L471" s="285"/>
      <c r="M471" s="285"/>
      <c r="N471" s="285"/>
      <c r="O471" s="286"/>
    </row>
    <row r="472" spans="2:15" hidden="1" outlineLevel="1">
      <c r="B472" s="24"/>
      <c r="C472" s="294">
        <v>44476</v>
      </c>
      <c r="D472" s="18" t="s">
        <v>110</v>
      </c>
      <c r="E472" s="285"/>
      <c r="F472" s="285"/>
      <c r="G472" s="285"/>
      <c r="H472" s="285"/>
      <c r="I472" s="285"/>
      <c r="J472" s="285"/>
      <c r="K472" s="285"/>
      <c r="L472" s="285"/>
      <c r="M472" s="285"/>
      <c r="N472" s="285"/>
      <c r="O472" s="286"/>
    </row>
    <row r="473" spans="2:15" hidden="1" outlineLevel="1">
      <c r="B473" s="24"/>
      <c r="C473" s="294">
        <v>44477</v>
      </c>
      <c r="D473" s="18" t="s">
        <v>110</v>
      </c>
      <c r="E473" s="285"/>
      <c r="F473" s="285"/>
      <c r="G473" s="285"/>
      <c r="H473" s="285"/>
      <c r="I473" s="285"/>
      <c r="J473" s="285"/>
      <c r="K473" s="285"/>
      <c r="L473" s="285"/>
      <c r="M473" s="285"/>
      <c r="N473" s="285"/>
      <c r="O473" s="286"/>
    </row>
    <row r="474" spans="2:15" hidden="1" outlineLevel="1">
      <c r="B474" s="24"/>
      <c r="C474" s="294">
        <v>44478</v>
      </c>
      <c r="D474" s="18" t="s">
        <v>110</v>
      </c>
      <c r="E474" s="285"/>
      <c r="F474" s="285"/>
      <c r="G474" s="285"/>
      <c r="H474" s="285"/>
      <c r="I474" s="285"/>
      <c r="J474" s="285"/>
      <c r="K474" s="285"/>
      <c r="L474" s="285"/>
      <c r="M474" s="285"/>
      <c r="N474" s="285"/>
      <c r="O474" s="286"/>
    </row>
    <row r="475" spans="2:15" hidden="1" outlineLevel="1">
      <c r="B475" s="24"/>
      <c r="C475" s="294">
        <v>44479</v>
      </c>
      <c r="D475" s="18" t="s">
        <v>110</v>
      </c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6"/>
    </row>
    <row r="476" spans="2:15" hidden="1" outlineLevel="1">
      <c r="B476" s="24"/>
      <c r="C476" s="294">
        <v>44480</v>
      </c>
      <c r="D476" s="18" t="s">
        <v>110</v>
      </c>
      <c r="E476" s="285"/>
      <c r="F476" s="285"/>
      <c r="G476" s="285"/>
      <c r="H476" s="285"/>
      <c r="I476" s="285"/>
      <c r="J476" s="285"/>
      <c r="K476" s="285"/>
      <c r="L476" s="285"/>
      <c r="M476" s="285"/>
      <c r="N476" s="285"/>
      <c r="O476" s="286"/>
    </row>
    <row r="477" spans="2:15" hidden="1" outlineLevel="1">
      <c r="B477" s="24"/>
      <c r="C477" s="294">
        <v>44481</v>
      </c>
      <c r="D477" s="18" t="s">
        <v>110</v>
      </c>
      <c r="E477" s="285"/>
      <c r="F477" s="285"/>
      <c r="G477" s="285"/>
      <c r="H477" s="285"/>
      <c r="I477" s="285"/>
      <c r="J477" s="285"/>
      <c r="K477" s="285"/>
      <c r="L477" s="285"/>
      <c r="M477" s="285"/>
      <c r="N477" s="285"/>
      <c r="O477" s="286"/>
    </row>
    <row r="478" spans="2:15" hidden="1" outlineLevel="1">
      <c r="B478" s="24"/>
      <c r="C478" s="294">
        <v>44482</v>
      </c>
      <c r="D478" s="18" t="s">
        <v>110</v>
      </c>
      <c r="E478" s="285"/>
      <c r="F478" s="285"/>
      <c r="G478" s="285"/>
      <c r="H478" s="285"/>
      <c r="I478" s="285"/>
      <c r="J478" s="285"/>
      <c r="K478" s="285"/>
      <c r="L478" s="285"/>
      <c r="M478" s="285"/>
      <c r="N478" s="285"/>
      <c r="O478" s="286"/>
    </row>
    <row r="479" spans="2:15" hidden="1" outlineLevel="1">
      <c r="B479" s="24"/>
      <c r="C479" s="294">
        <v>44483</v>
      </c>
      <c r="D479" s="18" t="s">
        <v>110</v>
      </c>
      <c r="E479" s="285"/>
      <c r="F479" s="285"/>
      <c r="G479" s="285"/>
      <c r="H479" s="285"/>
      <c r="I479" s="285"/>
      <c r="J479" s="285"/>
      <c r="K479" s="285"/>
      <c r="L479" s="285"/>
      <c r="M479" s="285"/>
      <c r="N479" s="285"/>
      <c r="O479" s="286"/>
    </row>
    <row r="480" spans="2:15" hidden="1" outlineLevel="1">
      <c r="B480" s="24"/>
      <c r="C480" s="294">
        <v>44484</v>
      </c>
      <c r="D480" s="18" t="s">
        <v>110</v>
      </c>
      <c r="E480" s="285"/>
      <c r="F480" s="285"/>
      <c r="G480" s="285"/>
      <c r="H480" s="285"/>
      <c r="I480" s="285"/>
      <c r="J480" s="285"/>
      <c r="K480" s="285"/>
      <c r="L480" s="285"/>
      <c r="M480" s="285"/>
      <c r="N480" s="285"/>
      <c r="O480" s="286"/>
    </row>
    <row r="481" spans="2:15" hidden="1" outlineLevel="1">
      <c r="B481" s="24"/>
      <c r="C481" s="294">
        <v>44485</v>
      </c>
      <c r="D481" s="18" t="s">
        <v>110</v>
      </c>
      <c r="E481" s="285"/>
      <c r="F481" s="285"/>
      <c r="G481" s="285"/>
      <c r="H481" s="285"/>
      <c r="I481" s="285"/>
      <c r="J481" s="285"/>
      <c r="K481" s="285"/>
      <c r="L481" s="285"/>
      <c r="M481" s="285"/>
      <c r="N481" s="285"/>
      <c r="O481" s="286"/>
    </row>
    <row r="482" spans="2:15" hidden="1" outlineLevel="1">
      <c r="B482" s="24"/>
      <c r="C482" s="294">
        <v>44486</v>
      </c>
      <c r="D482" s="18" t="s">
        <v>110</v>
      </c>
      <c r="E482" s="285"/>
      <c r="F482" s="285"/>
      <c r="G482" s="285"/>
      <c r="H482" s="285"/>
      <c r="I482" s="285"/>
      <c r="J482" s="285"/>
      <c r="K482" s="285"/>
      <c r="L482" s="285"/>
      <c r="M482" s="285"/>
      <c r="N482" s="285"/>
      <c r="O482" s="286"/>
    </row>
    <row r="483" spans="2:15" hidden="1" outlineLevel="1">
      <c r="B483" s="24"/>
      <c r="C483" s="294">
        <v>44487</v>
      </c>
      <c r="D483" s="18" t="s">
        <v>110</v>
      </c>
      <c r="E483" s="285"/>
      <c r="F483" s="285"/>
      <c r="G483" s="285"/>
      <c r="H483" s="285"/>
      <c r="I483" s="285"/>
      <c r="J483" s="285"/>
      <c r="K483" s="285"/>
      <c r="L483" s="285"/>
      <c r="M483" s="285"/>
      <c r="N483" s="285"/>
      <c r="O483" s="286"/>
    </row>
    <row r="484" spans="2:15" hidden="1" outlineLevel="1">
      <c r="B484" s="24"/>
      <c r="C484" s="294">
        <v>44488</v>
      </c>
      <c r="D484" s="18" t="s">
        <v>110</v>
      </c>
      <c r="E484" s="285"/>
      <c r="F484" s="285"/>
      <c r="G484" s="285"/>
      <c r="H484" s="285"/>
      <c r="I484" s="285"/>
      <c r="J484" s="285"/>
      <c r="K484" s="285"/>
      <c r="L484" s="285"/>
      <c r="M484" s="285"/>
      <c r="N484" s="285"/>
      <c r="O484" s="286"/>
    </row>
    <row r="485" spans="2:15" hidden="1" outlineLevel="1">
      <c r="B485" s="24"/>
      <c r="C485" s="294">
        <v>44489</v>
      </c>
      <c r="D485" s="18" t="s">
        <v>110</v>
      </c>
      <c r="E485" s="285"/>
      <c r="F485" s="285"/>
      <c r="G485" s="285"/>
      <c r="H485" s="285"/>
      <c r="I485" s="285"/>
      <c r="J485" s="285"/>
      <c r="K485" s="285"/>
      <c r="L485" s="285"/>
      <c r="M485" s="285"/>
      <c r="N485" s="285"/>
      <c r="O485" s="286"/>
    </row>
    <row r="486" spans="2:15" hidden="1" outlineLevel="1">
      <c r="B486" s="24"/>
      <c r="C486" s="294">
        <v>44490</v>
      </c>
      <c r="D486" s="18" t="s">
        <v>110</v>
      </c>
      <c r="E486" s="285"/>
      <c r="F486" s="285"/>
      <c r="G486" s="285"/>
      <c r="H486" s="285"/>
      <c r="I486" s="285"/>
      <c r="J486" s="285"/>
      <c r="K486" s="285"/>
      <c r="L486" s="285"/>
      <c r="M486" s="285"/>
      <c r="N486" s="285"/>
      <c r="O486" s="286"/>
    </row>
    <row r="487" spans="2:15" hidden="1" outlineLevel="1">
      <c r="B487" s="24"/>
      <c r="C487" s="294">
        <v>44491</v>
      </c>
      <c r="D487" s="18" t="s">
        <v>110</v>
      </c>
      <c r="E487" s="285"/>
      <c r="F487" s="285"/>
      <c r="G487" s="285"/>
      <c r="H487" s="285"/>
      <c r="I487" s="285"/>
      <c r="J487" s="285"/>
      <c r="K487" s="285"/>
      <c r="L487" s="285"/>
      <c r="M487" s="285"/>
      <c r="N487" s="285"/>
      <c r="O487" s="286"/>
    </row>
    <row r="488" spans="2:15" hidden="1" outlineLevel="1">
      <c r="B488" s="24"/>
      <c r="C488" s="294">
        <v>44492</v>
      </c>
      <c r="D488" s="18" t="s">
        <v>110</v>
      </c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6"/>
    </row>
    <row r="489" spans="2:15" hidden="1" outlineLevel="1">
      <c r="B489" s="24"/>
      <c r="C489" s="294">
        <v>44493</v>
      </c>
      <c r="D489" s="18" t="s">
        <v>110</v>
      </c>
      <c r="E489" s="285"/>
      <c r="F489" s="285"/>
      <c r="G489" s="285"/>
      <c r="H489" s="285"/>
      <c r="I489" s="285"/>
      <c r="J489" s="285"/>
      <c r="K489" s="285"/>
      <c r="L489" s="285"/>
      <c r="M489" s="285"/>
      <c r="N489" s="285"/>
      <c r="O489" s="286"/>
    </row>
    <row r="490" spans="2:15" hidden="1" outlineLevel="1">
      <c r="B490" s="24"/>
      <c r="C490" s="294">
        <v>44494</v>
      </c>
      <c r="D490" s="18" t="s">
        <v>110</v>
      </c>
      <c r="E490" s="285"/>
      <c r="F490" s="285"/>
      <c r="G490" s="285"/>
      <c r="H490" s="285"/>
      <c r="I490" s="285"/>
      <c r="J490" s="285"/>
      <c r="K490" s="285"/>
      <c r="L490" s="285"/>
      <c r="M490" s="285"/>
      <c r="N490" s="285"/>
      <c r="O490" s="286"/>
    </row>
    <row r="491" spans="2:15" hidden="1" outlineLevel="1">
      <c r="B491" s="24"/>
      <c r="C491" s="294">
        <v>44495</v>
      </c>
      <c r="D491" s="18" t="s">
        <v>110</v>
      </c>
      <c r="E491" s="285"/>
      <c r="F491" s="285"/>
      <c r="G491" s="285"/>
      <c r="H491" s="285"/>
      <c r="I491" s="285"/>
      <c r="J491" s="285"/>
      <c r="K491" s="285"/>
      <c r="L491" s="285"/>
      <c r="M491" s="285"/>
      <c r="N491" s="285"/>
      <c r="O491" s="286"/>
    </row>
    <row r="492" spans="2:15" hidden="1" outlineLevel="1">
      <c r="B492" s="24"/>
      <c r="C492" s="294">
        <v>44496</v>
      </c>
      <c r="D492" s="18" t="s">
        <v>110</v>
      </c>
      <c r="E492" s="285"/>
      <c r="F492" s="285"/>
      <c r="G492" s="285"/>
      <c r="H492" s="285"/>
      <c r="I492" s="285"/>
      <c r="J492" s="285"/>
      <c r="K492" s="285"/>
      <c r="L492" s="285"/>
      <c r="M492" s="285"/>
      <c r="N492" s="285"/>
      <c r="O492" s="286"/>
    </row>
    <row r="493" spans="2:15" hidden="1" outlineLevel="1">
      <c r="B493" s="24"/>
      <c r="C493" s="294">
        <v>44497</v>
      </c>
      <c r="D493" s="18" t="s">
        <v>110</v>
      </c>
      <c r="E493" s="285"/>
      <c r="F493" s="285"/>
      <c r="G493" s="285"/>
      <c r="H493" s="285"/>
      <c r="I493" s="285"/>
      <c r="J493" s="285"/>
      <c r="K493" s="285"/>
      <c r="L493" s="285"/>
      <c r="M493" s="285"/>
      <c r="N493" s="285"/>
      <c r="O493" s="286"/>
    </row>
    <row r="494" spans="2:15" hidden="1" outlineLevel="1">
      <c r="B494" s="24"/>
      <c r="C494" s="294">
        <v>44498</v>
      </c>
      <c r="D494" s="18" t="s">
        <v>110</v>
      </c>
      <c r="E494" s="285"/>
      <c r="F494" s="285"/>
      <c r="G494" s="285"/>
      <c r="H494" s="285"/>
      <c r="I494" s="285"/>
      <c r="J494" s="285"/>
      <c r="K494" s="285"/>
      <c r="L494" s="285"/>
      <c r="M494" s="285"/>
      <c r="N494" s="285"/>
      <c r="O494" s="286"/>
    </row>
    <row r="495" spans="2:15" hidden="1" outlineLevel="1">
      <c r="B495" s="24"/>
      <c r="C495" s="294">
        <v>44499</v>
      </c>
      <c r="D495" s="18" t="s">
        <v>110</v>
      </c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6"/>
    </row>
    <row r="496" spans="2:15" hidden="1" outlineLevel="1">
      <c r="B496" s="24"/>
      <c r="C496" s="294">
        <v>44500</v>
      </c>
      <c r="D496" s="18" t="s">
        <v>110</v>
      </c>
      <c r="E496" s="285"/>
      <c r="F496" s="285"/>
      <c r="G496" s="285"/>
      <c r="H496" s="285"/>
      <c r="I496" s="285"/>
      <c r="J496" s="285"/>
      <c r="K496" s="285"/>
      <c r="L496" s="285"/>
      <c r="M496" s="285"/>
      <c r="N496" s="285"/>
      <c r="O496" s="286"/>
    </row>
    <row r="497" spans="2:15" hidden="1" outlineLevel="1">
      <c r="B497" s="24"/>
      <c r="C497" s="294">
        <v>44501</v>
      </c>
      <c r="D497" s="18" t="s">
        <v>110</v>
      </c>
      <c r="E497" s="285"/>
      <c r="F497" s="285"/>
      <c r="G497" s="285"/>
      <c r="H497" s="285"/>
      <c r="I497" s="285"/>
      <c r="J497" s="285"/>
      <c r="K497" s="285"/>
      <c r="L497" s="285"/>
      <c r="M497" s="285"/>
      <c r="N497" s="285"/>
      <c r="O497" s="286"/>
    </row>
    <row r="498" spans="2:15" hidden="1" outlineLevel="1">
      <c r="B498" s="24"/>
      <c r="C498" s="294">
        <v>44502</v>
      </c>
      <c r="D498" s="18" t="s">
        <v>110</v>
      </c>
      <c r="E498" s="285"/>
      <c r="F498" s="285"/>
      <c r="G498" s="285"/>
      <c r="H498" s="285"/>
      <c r="I498" s="285"/>
      <c r="J498" s="285"/>
      <c r="K498" s="285"/>
      <c r="L498" s="285"/>
      <c r="M498" s="285"/>
      <c r="N498" s="285"/>
      <c r="O498" s="286"/>
    </row>
    <row r="499" spans="2:15" hidden="1" outlineLevel="1">
      <c r="B499" s="24"/>
      <c r="C499" s="294">
        <v>44503</v>
      </c>
      <c r="D499" s="18" t="s">
        <v>110</v>
      </c>
      <c r="E499" s="285"/>
      <c r="F499" s="285"/>
      <c r="G499" s="285"/>
      <c r="H499" s="285"/>
      <c r="I499" s="285"/>
      <c r="J499" s="285"/>
      <c r="K499" s="285"/>
      <c r="L499" s="285"/>
      <c r="M499" s="285"/>
      <c r="N499" s="285"/>
      <c r="O499" s="286"/>
    </row>
    <row r="500" spans="2:15" hidden="1" outlineLevel="1">
      <c r="B500" s="24"/>
      <c r="C500" s="294">
        <v>44504</v>
      </c>
      <c r="D500" s="18" t="s">
        <v>110</v>
      </c>
      <c r="E500" s="285"/>
      <c r="F500" s="285"/>
      <c r="G500" s="285"/>
      <c r="H500" s="285"/>
      <c r="I500" s="285"/>
      <c r="J500" s="285"/>
      <c r="K500" s="285"/>
      <c r="L500" s="285"/>
      <c r="M500" s="285"/>
      <c r="N500" s="285"/>
      <c r="O500" s="286"/>
    </row>
    <row r="501" spans="2:15" hidden="1" outlineLevel="1">
      <c r="B501" s="24"/>
      <c r="C501" s="294">
        <v>44505</v>
      </c>
      <c r="D501" s="18" t="s">
        <v>110</v>
      </c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6"/>
    </row>
    <row r="502" spans="2:15" hidden="1" outlineLevel="1">
      <c r="B502" s="24"/>
      <c r="C502" s="294">
        <v>44506</v>
      </c>
      <c r="D502" s="18" t="s">
        <v>110</v>
      </c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6"/>
    </row>
    <row r="503" spans="2:15" hidden="1" outlineLevel="1">
      <c r="B503" s="24"/>
      <c r="C503" s="294">
        <v>44507</v>
      </c>
      <c r="D503" s="18" t="s">
        <v>110</v>
      </c>
      <c r="E503" s="285"/>
      <c r="F503" s="285"/>
      <c r="G503" s="285"/>
      <c r="H503" s="285"/>
      <c r="I503" s="285"/>
      <c r="J503" s="285"/>
      <c r="K503" s="285"/>
      <c r="L503" s="285"/>
      <c r="M503" s="285"/>
      <c r="N503" s="285"/>
      <c r="O503" s="286"/>
    </row>
    <row r="504" spans="2:15" hidden="1" outlineLevel="1">
      <c r="B504" s="24"/>
      <c r="C504" s="294">
        <v>44508</v>
      </c>
      <c r="D504" s="18" t="s">
        <v>110</v>
      </c>
      <c r="E504" s="285"/>
      <c r="F504" s="285"/>
      <c r="G504" s="285"/>
      <c r="H504" s="285"/>
      <c r="I504" s="285"/>
      <c r="J504" s="285"/>
      <c r="K504" s="285"/>
      <c r="L504" s="285"/>
      <c r="M504" s="285"/>
      <c r="N504" s="285"/>
      <c r="O504" s="286"/>
    </row>
    <row r="505" spans="2:15" hidden="1" outlineLevel="1">
      <c r="B505" s="24"/>
      <c r="C505" s="294">
        <v>44509</v>
      </c>
      <c r="D505" s="18" t="s">
        <v>110</v>
      </c>
      <c r="E505" s="285"/>
      <c r="F505" s="285"/>
      <c r="G505" s="285"/>
      <c r="H505" s="285"/>
      <c r="I505" s="285"/>
      <c r="J505" s="285"/>
      <c r="K505" s="285"/>
      <c r="L505" s="285"/>
      <c r="M505" s="285"/>
      <c r="N505" s="285"/>
      <c r="O505" s="286"/>
    </row>
    <row r="506" spans="2:15" hidden="1" outlineLevel="1">
      <c r="B506" s="24"/>
      <c r="C506" s="294">
        <v>44510</v>
      </c>
      <c r="D506" s="18" t="s">
        <v>110</v>
      </c>
      <c r="E506" s="285"/>
      <c r="F506" s="285"/>
      <c r="G506" s="285"/>
      <c r="H506" s="285"/>
      <c r="I506" s="285"/>
      <c r="J506" s="285"/>
      <c r="K506" s="285"/>
      <c r="L506" s="285"/>
      <c r="M506" s="285"/>
      <c r="N506" s="285"/>
      <c r="O506" s="286"/>
    </row>
    <row r="507" spans="2:15" hidden="1" outlineLevel="1">
      <c r="B507" s="24"/>
      <c r="C507" s="294">
        <v>44511</v>
      </c>
      <c r="D507" s="18" t="s">
        <v>110</v>
      </c>
      <c r="E507" s="285"/>
      <c r="F507" s="285"/>
      <c r="G507" s="285"/>
      <c r="H507" s="285"/>
      <c r="I507" s="285"/>
      <c r="J507" s="285"/>
      <c r="K507" s="285"/>
      <c r="L507" s="285"/>
      <c r="M507" s="285"/>
      <c r="N507" s="285"/>
      <c r="O507" s="286"/>
    </row>
    <row r="508" spans="2:15" hidden="1" outlineLevel="1">
      <c r="B508" s="24"/>
      <c r="C508" s="294">
        <v>44512</v>
      </c>
      <c r="D508" s="18" t="s">
        <v>110</v>
      </c>
      <c r="E508" s="285"/>
      <c r="F508" s="285"/>
      <c r="G508" s="285"/>
      <c r="H508" s="285"/>
      <c r="I508" s="285"/>
      <c r="J508" s="285"/>
      <c r="K508" s="285"/>
      <c r="L508" s="285"/>
      <c r="M508" s="285"/>
      <c r="N508" s="285"/>
      <c r="O508" s="286"/>
    </row>
    <row r="509" spans="2:15" hidden="1" outlineLevel="1">
      <c r="B509" s="24"/>
      <c r="C509" s="294">
        <v>44513</v>
      </c>
      <c r="D509" s="18" t="s">
        <v>110</v>
      </c>
      <c r="E509" s="285"/>
      <c r="F509" s="285"/>
      <c r="G509" s="285"/>
      <c r="H509" s="285"/>
      <c r="I509" s="285"/>
      <c r="J509" s="285"/>
      <c r="K509" s="285"/>
      <c r="L509" s="285"/>
      <c r="M509" s="285"/>
      <c r="N509" s="285"/>
      <c r="O509" s="286"/>
    </row>
    <row r="510" spans="2:15" hidden="1" outlineLevel="1">
      <c r="B510" s="24"/>
      <c r="C510" s="294">
        <v>44514</v>
      </c>
      <c r="D510" s="18" t="s">
        <v>110</v>
      </c>
      <c r="E510" s="285"/>
      <c r="F510" s="285"/>
      <c r="G510" s="285"/>
      <c r="H510" s="285"/>
      <c r="I510" s="285"/>
      <c r="J510" s="285"/>
      <c r="K510" s="285"/>
      <c r="L510" s="285"/>
      <c r="M510" s="285"/>
      <c r="N510" s="285"/>
      <c r="O510" s="286"/>
    </row>
    <row r="511" spans="2:15" hidden="1" outlineLevel="1">
      <c r="B511" s="24"/>
      <c r="C511" s="294">
        <v>44515</v>
      </c>
      <c r="D511" s="18" t="s">
        <v>110</v>
      </c>
      <c r="E511" s="285"/>
      <c r="F511" s="285"/>
      <c r="G511" s="285"/>
      <c r="H511" s="285"/>
      <c r="I511" s="285"/>
      <c r="J511" s="285"/>
      <c r="K511" s="285"/>
      <c r="L511" s="285"/>
      <c r="M511" s="285"/>
      <c r="N511" s="285"/>
      <c r="O511" s="286"/>
    </row>
    <row r="512" spans="2:15" hidden="1" outlineLevel="1">
      <c r="B512" s="24"/>
      <c r="C512" s="294">
        <v>44516</v>
      </c>
      <c r="D512" s="18" t="s">
        <v>110</v>
      </c>
      <c r="E512" s="285"/>
      <c r="F512" s="285"/>
      <c r="G512" s="285"/>
      <c r="H512" s="285"/>
      <c r="I512" s="285"/>
      <c r="J512" s="285"/>
      <c r="K512" s="285"/>
      <c r="L512" s="285"/>
      <c r="M512" s="285"/>
      <c r="N512" s="285"/>
      <c r="O512" s="286"/>
    </row>
    <row r="513" spans="2:15" hidden="1" outlineLevel="1">
      <c r="B513" s="24"/>
      <c r="C513" s="294">
        <v>44517</v>
      </c>
      <c r="D513" s="18" t="s">
        <v>110</v>
      </c>
      <c r="E513" s="285"/>
      <c r="F513" s="285"/>
      <c r="G513" s="285"/>
      <c r="H513" s="285"/>
      <c r="I513" s="285"/>
      <c r="J513" s="285"/>
      <c r="K513" s="285"/>
      <c r="L513" s="285"/>
      <c r="M513" s="285"/>
      <c r="N513" s="285"/>
      <c r="O513" s="286"/>
    </row>
    <row r="514" spans="2:15" hidden="1" outlineLevel="1">
      <c r="B514" s="24"/>
      <c r="C514" s="294">
        <v>44518</v>
      </c>
      <c r="D514" s="18" t="s">
        <v>110</v>
      </c>
      <c r="E514" s="285"/>
      <c r="F514" s="285"/>
      <c r="G514" s="285"/>
      <c r="H514" s="285"/>
      <c r="I514" s="285"/>
      <c r="J514" s="285"/>
      <c r="K514" s="285"/>
      <c r="L514" s="285"/>
      <c r="M514" s="285"/>
      <c r="N514" s="285"/>
      <c r="O514" s="286"/>
    </row>
    <row r="515" spans="2:15" hidden="1" outlineLevel="1">
      <c r="B515" s="24"/>
      <c r="C515" s="294">
        <v>44519</v>
      </c>
      <c r="D515" s="18" t="s">
        <v>110</v>
      </c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6"/>
    </row>
    <row r="516" spans="2:15" hidden="1" outlineLevel="1">
      <c r="B516" s="24"/>
      <c r="C516" s="294">
        <v>44520</v>
      </c>
      <c r="D516" s="18" t="s">
        <v>110</v>
      </c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6"/>
    </row>
    <row r="517" spans="2:15" hidden="1" outlineLevel="1">
      <c r="B517" s="24"/>
      <c r="C517" s="294">
        <v>44521</v>
      </c>
      <c r="D517" s="18" t="s">
        <v>110</v>
      </c>
      <c r="E517" s="285"/>
      <c r="F517" s="285"/>
      <c r="G517" s="285"/>
      <c r="H517" s="285"/>
      <c r="I517" s="285"/>
      <c r="J517" s="285"/>
      <c r="K517" s="285"/>
      <c r="L517" s="285"/>
      <c r="M517" s="285"/>
      <c r="N517" s="285"/>
      <c r="O517" s="286"/>
    </row>
    <row r="518" spans="2:15" hidden="1" outlineLevel="1">
      <c r="B518" s="24"/>
      <c r="C518" s="294">
        <v>44522</v>
      </c>
      <c r="D518" s="18" t="s">
        <v>110</v>
      </c>
      <c r="E518" s="285"/>
      <c r="F518" s="285"/>
      <c r="G518" s="285"/>
      <c r="H518" s="285"/>
      <c r="I518" s="285"/>
      <c r="J518" s="285"/>
      <c r="K518" s="285"/>
      <c r="L518" s="285"/>
      <c r="M518" s="285"/>
      <c r="N518" s="285"/>
      <c r="O518" s="286"/>
    </row>
    <row r="519" spans="2:15" hidden="1" outlineLevel="1">
      <c r="B519" s="24"/>
      <c r="C519" s="294">
        <v>44523</v>
      </c>
      <c r="D519" s="18" t="s">
        <v>110</v>
      </c>
      <c r="E519" s="285"/>
      <c r="F519" s="285"/>
      <c r="G519" s="285"/>
      <c r="H519" s="285"/>
      <c r="I519" s="285"/>
      <c r="J519" s="285"/>
      <c r="K519" s="285"/>
      <c r="L519" s="285"/>
      <c r="M519" s="285"/>
      <c r="N519" s="285"/>
      <c r="O519" s="286"/>
    </row>
    <row r="520" spans="2:15" hidden="1" outlineLevel="1">
      <c r="B520" s="24"/>
      <c r="C520" s="294">
        <v>44524</v>
      </c>
      <c r="D520" s="18" t="s">
        <v>110</v>
      </c>
      <c r="E520" s="285"/>
      <c r="F520" s="285"/>
      <c r="G520" s="285"/>
      <c r="H520" s="285"/>
      <c r="I520" s="285"/>
      <c r="J520" s="285"/>
      <c r="K520" s="285"/>
      <c r="L520" s="285"/>
      <c r="M520" s="285"/>
      <c r="N520" s="285"/>
      <c r="O520" s="286"/>
    </row>
    <row r="521" spans="2:15" hidden="1" outlineLevel="1">
      <c r="B521" s="24"/>
      <c r="C521" s="294">
        <v>44525</v>
      </c>
      <c r="D521" s="18" t="s">
        <v>110</v>
      </c>
      <c r="E521" s="285"/>
      <c r="F521" s="285"/>
      <c r="G521" s="285"/>
      <c r="H521" s="285"/>
      <c r="I521" s="285"/>
      <c r="J521" s="285"/>
      <c r="K521" s="285"/>
      <c r="L521" s="285"/>
      <c r="M521" s="285"/>
      <c r="N521" s="285"/>
      <c r="O521" s="286"/>
    </row>
    <row r="522" spans="2:15" hidden="1" outlineLevel="1">
      <c r="B522" s="24"/>
      <c r="C522" s="294">
        <v>44526</v>
      </c>
      <c r="D522" s="18" t="s">
        <v>110</v>
      </c>
      <c r="E522" s="285"/>
      <c r="F522" s="285"/>
      <c r="G522" s="285"/>
      <c r="H522" s="285"/>
      <c r="I522" s="285"/>
      <c r="J522" s="285"/>
      <c r="K522" s="285"/>
      <c r="L522" s="285"/>
      <c r="M522" s="285"/>
      <c r="N522" s="285"/>
      <c r="O522" s="286"/>
    </row>
    <row r="523" spans="2:15" hidden="1" outlineLevel="1">
      <c r="B523" s="24"/>
      <c r="C523" s="294">
        <v>44527</v>
      </c>
      <c r="D523" s="18" t="s">
        <v>110</v>
      </c>
      <c r="E523" s="285"/>
      <c r="F523" s="285"/>
      <c r="G523" s="285"/>
      <c r="H523" s="285"/>
      <c r="I523" s="285"/>
      <c r="J523" s="285"/>
      <c r="K523" s="285"/>
      <c r="L523" s="285"/>
      <c r="M523" s="285"/>
      <c r="N523" s="285"/>
      <c r="O523" s="286"/>
    </row>
    <row r="524" spans="2:15" hidden="1" outlineLevel="1">
      <c r="B524" s="24"/>
      <c r="C524" s="294">
        <v>44528</v>
      </c>
      <c r="D524" s="18" t="s">
        <v>110</v>
      </c>
      <c r="E524" s="285"/>
      <c r="F524" s="285"/>
      <c r="G524" s="285"/>
      <c r="H524" s="285"/>
      <c r="I524" s="285"/>
      <c r="J524" s="285"/>
      <c r="K524" s="285"/>
      <c r="L524" s="285"/>
      <c r="M524" s="285"/>
      <c r="N524" s="285"/>
      <c r="O524" s="286"/>
    </row>
    <row r="525" spans="2:15" hidden="1" outlineLevel="1">
      <c r="B525" s="24"/>
      <c r="C525" s="294">
        <v>44529</v>
      </c>
      <c r="D525" s="18" t="s">
        <v>110</v>
      </c>
      <c r="E525" s="285"/>
      <c r="F525" s="285"/>
      <c r="G525" s="285"/>
      <c r="H525" s="285"/>
      <c r="I525" s="285"/>
      <c r="J525" s="285"/>
      <c r="K525" s="285"/>
      <c r="L525" s="285"/>
      <c r="M525" s="285"/>
      <c r="N525" s="285"/>
      <c r="O525" s="286"/>
    </row>
    <row r="526" spans="2:15" hidden="1" outlineLevel="1">
      <c r="B526" s="24"/>
      <c r="C526" s="294">
        <v>44530</v>
      </c>
      <c r="D526" s="18" t="s">
        <v>110</v>
      </c>
      <c r="E526" s="285"/>
      <c r="F526" s="285"/>
      <c r="G526" s="285"/>
      <c r="H526" s="285"/>
      <c r="I526" s="285"/>
      <c r="J526" s="285"/>
      <c r="K526" s="285"/>
      <c r="L526" s="285"/>
      <c r="M526" s="285"/>
      <c r="N526" s="285"/>
      <c r="O526" s="286"/>
    </row>
    <row r="527" spans="2:15" hidden="1" outlineLevel="1">
      <c r="B527" s="24"/>
      <c r="C527" s="294">
        <v>44531</v>
      </c>
      <c r="D527" s="18" t="s">
        <v>110</v>
      </c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6"/>
    </row>
    <row r="528" spans="2:15" hidden="1" outlineLevel="1">
      <c r="B528" s="24"/>
      <c r="C528" s="294">
        <v>44532</v>
      </c>
      <c r="D528" s="18" t="s">
        <v>110</v>
      </c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6"/>
    </row>
    <row r="529" spans="2:15" hidden="1" outlineLevel="1">
      <c r="B529" s="24"/>
      <c r="C529" s="294">
        <v>44533</v>
      </c>
      <c r="D529" s="18" t="s">
        <v>110</v>
      </c>
      <c r="E529" s="285"/>
      <c r="F529" s="285"/>
      <c r="G529" s="285"/>
      <c r="H529" s="285"/>
      <c r="I529" s="285"/>
      <c r="J529" s="285"/>
      <c r="K529" s="285"/>
      <c r="L529" s="285"/>
      <c r="M529" s="285"/>
      <c r="N529" s="285"/>
      <c r="O529" s="286"/>
    </row>
    <row r="530" spans="2:15" hidden="1" outlineLevel="1">
      <c r="B530" s="24"/>
      <c r="C530" s="294">
        <v>44534</v>
      </c>
      <c r="D530" s="18" t="s">
        <v>110</v>
      </c>
      <c r="E530" s="285"/>
      <c r="F530" s="285"/>
      <c r="G530" s="285"/>
      <c r="H530" s="285"/>
      <c r="I530" s="285"/>
      <c r="J530" s="285"/>
      <c r="K530" s="285"/>
      <c r="L530" s="285"/>
      <c r="M530" s="285"/>
      <c r="N530" s="285"/>
      <c r="O530" s="286"/>
    </row>
    <row r="531" spans="2:15" hidden="1" outlineLevel="1">
      <c r="B531" s="24"/>
      <c r="C531" s="294">
        <v>44535</v>
      </c>
      <c r="D531" s="18" t="s">
        <v>110</v>
      </c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  <c r="O531" s="286"/>
    </row>
    <row r="532" spans="2:15" hidden="1" outlineLevel="1">
      <c r="B532" s="24"/>
      <c r="C532" s="294">
        <v>44536</v>
      </c>
      <c r="D532" s="18" t="s">
        <v>110</v>
      </c>
      <c r="E532" s="285"/>
      <c r="F532" s="285"/>
      <c r="G532" s="285"/>
      <c r="H532" s="285"/>
      <c r="I532" s="285"/>
      <c r="J532" s="285"/>
      <c r="K532" s="285"/>
      <c r="L532" s="285"/>
      <c r="M532" s="285"/>
      <c r="N532" s="285"/>
      <c r="O532" s="286"/>
    </row>
    <row r="533" spans="2:15" hidden="1" outlineLevel="1">
      <c r="B533" s="24"/>
      <c r="C533" s="294">
        <v>44537</v>
      </c>
      <c r="D533" s="18" t="s">
        <v>110</v>
      </c>
      <c r="E533" s="285"/>
      <c r="F533" s="285"/>
      <c r="G533" s="285"/>
      <c r="H533" s="285"/>
      <c r="I533" s="285"/>
      <c r="J533" s="285"/>
      <c r="K533" s="285"/>
      <c r="L533" s="285"/>
      <c r="M533" s="285"/>
      <c r="N533" s="285"/>
      <c r="O533" s="286"/>
    </row>
    <row r="534" spans="2:15" hidden="1" outlineLevel="1">
      <c r="B534" s="24"/>
      <c r="C534" s="294">
        <v>44538</v>
      </c>
      <c r="D534" s="18" t="s">
        <v>110</v>
      </c>
      <c r="E534" s="285"/>
      <c r="F534" s="285"/>
      <c r="G534" s="285"/>
      <c r="H534" s="285"/>
      <c r="I534" s="285"/>
      <c r="J534" s="285"/>
      <c r="K534" s="285"/>
      <c r="L534" s="285"/>
      <c r="M534" s="285"/>
      <c r="N534" s="285"/>
      <c r="O534" s="286"/>
    </row>
    <row r="535" spans="2:15" hidden="1" outlineLevel="1">
      <c r="B535" s="24"/>
      <c r="C535" s="294">
        <v>44539</v>
      </c>
      <c r="D535" s="18" t="s">
        <v>110</v>
      </c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  <c r="O535" s="286"/>
    </row>
    <row r="536" spans="2:15" hidden="1" outlineLevel="1">
      <c r="B536" s="24"/>
      <c r="C536" s="294">
        <v>44540</v>
      </c>
      <c r="D536" s="18" t="s">
        <v>110</v>
      </c>
      <c r="E536" s="285"/>
      <c r="F536" s="285"/>
      <c r="G536" s="285"/>
      <c r="H536" s="285"/>
      <c r="I536" s="285"/>
      <c r="J536" s="285"/>
      <c r="K536" s="285"/>
      <c r="L536" s="285"/>
      <c r="M536" s="285"/>
      <c r="N536" s="285"/>
      <c r="O536" s="286"/>
    </row>
    <row r="537" spans="2:15" hidden="1" outlineLevel="1">
      <c r="B537" s="24"/>
      <c r="C537" s="294">
        <v>44541</v>
      </c>
      <c r="D537" s="18" t="s">
        <v>110</v>
      </c>
      <c r="E537" s="285"/>
      <c r="F537" s="285"/>
      <c r="G537" s="285"/>
      <c r="H537" s="285"/>
      <c r="I537" s="285"/>
      <c r="J537" s="285"/>
      <c r="K537" s="285"/>
      <c r="L537" s="285"/>
      <c r="M537" s="285"/>
      <c r="N537" s="285"/>
      <c r="O537" s="286"/>
    </row>
    <row r="538" spans="2:15" hidden="1" outlineLevel="1">
      <c r="B538" s="24"/>
      <c r="C538" s="294">
        <v>44542</v>
      </c>
      <c r="D538" s="18" t="s">
        <v>110</v>
      </c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6"/>
    </row>
    <row r="539" spans="2:15" hidden="1" outlineLevel="1">
      <c r="B539" s="24"/>
      <c r="C539" s="294">
        <v>44543</v>
      </c>
      <c r="D539" s="18" t="s">
        <v>110</v>
      </c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6"/>
    </row>
    <row r="540" spans="2:15" hidden="1" outlineLevel="1">
      <c r="B540" s="24"/>
      <c r="C540" s="294">
        <v>44544</v>
      </c>
      <c r="D540" s="18" t="s">
        <v>110</v>
      </c>
      <c r="E540" s="285"/>
      <c r="F540" s="285"/>
      <c r="G540" s="285"/>
      <c r="H540" s="285"/>
      <c r="I540" s="285"/>
      <c r="J540" s="285"/>
      <c r="K540" s="285"/>
      <c r="L540" s="285"/>
      <c r="M540" s="285"/>
      <c r="N540" s="285"/>
      <c r="O540" s="286"/>
    </row>
    <row r="541" spans="2:15" hidden="1" outlineLevel="1">
      <c r="B541" s="24"/>
      <c r="C541" s="294">
        <v>44545</v>
      </c>
      <c r="D541" s="18" t="s">
        <v>110</v>
      </c>
      <c r="E541" s="285"/>
      <c r="F541" s="285"/>
      <c r="G541" s="285"/>
      <c r="H541" s="285"/>
      <c r="I541" s="285"/>
      <c r="J541" s="285"/>
      <c r="K541" s="285"/>
      <c r="L541" s="285"/>
      <c r="M541" s="285"/>
      <c r="N541" s="285"/>
      <c r="O541" s="286"/>
    </row>
    <row r="542" spans="2:15" hidden="1" outlineLevel="1">
      <c r="B542" s="24"/>
      <c r="C542" s="294">
        <v>44546</v>
      </c>
      <c r="D542" s="18" t="s">
        <v>110</v>
      </c>
      <c r="E542" s="285"/>
      <c r="F542" s="285"/>
      <c r="G542" s="285"/>
      <c r="H542" s="285"/>
      <c r="I542" s="285"/>
      <c r="J542" s="285"/>
      <c r="K542" s="285"/>
      <c r="L542" s="285"/>
      <c r="M542" s="285"/>
      <c r="N542" s="285"/>
      <c r="O542" s="286"/>
    </row>
    <row r="543" spans="2:15" hidden="1" outlineLevel="1">
      <c r="B543" s="24"/>
      <c r="C543" s="294">
        <v>44547</v>
      </c>
      <c r="D543" s="18" t="s">
        <v>110</v>
      </c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  <c r="O543" s="286"/>
    </row>
    <row r="544" spans="2:15" hidden="1" outlineLevel="1">
      <c r="B544" s="24"/>
      <c r="C544" s="294">
        <v>44548</v>
      </c>
      <c r="D544" s="18" t="s">
        <v>110</v>
      </c>
      <c r="E544" s="285"/>
      <c r="F544" s="285"/>
      <c r="G544" s="285"/>
      <c r="H544" s="285"/>
      <c r="I544" s="285"/>
      <c r="J544" s="285"/>
      <c r="K544" s="285"/>
      <c r="L544" s="285"/>
      <c r="M544" s="285"/>
      <c r="N544" s="285"/>
      <c r="O544" s="286"/>
    </row>
    <row r="545" spans="2:15" hidden="1" outlineLevel="1">
      <c r="B545" s="24"/>
      <c r="C545" s="294">
        <v>44549</v>
      </c>
      <c r="D545" s="18" t="s">
        <v>110</v>
      </c>
      <c r="E545" s="285"/>
      <c r="F545" s="285"/>
      <c r="G545" s="285"/>
      <c r="H545" s="285"/>
      <c r="I545" s="285"/>
      <c r="J545" s="285"/>
      <c r="K545" s="285"/>
      <c r="L545" s="285"/>
      <c r="M545" s="285"/>
      <c r="N545" s="285"/>
      <c r="O545" s="286"/>
    </row>
    <row r="546" spans="2:15" hidden="1" outlineLevel="1">
      <c r="B546" s="24"/>
      <c r="C546" s="294">
        <v>44550</v>
      </c>
      <c r="D546" s="18" t="s">
        <v>110</v>
      </c>
      <c r="E546" s="285"/>
      <c r="F546" s="285"/>
      <c r="G546" s="285"/>
      <c r="H546" s="285"/>
      <c r="I546" s="285"/>
      <c r="J546" s="285"/>
      <c r="K546" s="285"/>
      <c r="L546" s="285"/>
      <c r="M546" s="285"/>
      <c r="N546" s="285"/>
      <c r="O546" s="286"/>
    </row>
    <row r="547" spans="2:15" hidden="1" outlineLevel="1">
      <c r="B547" s="24"/>
      <c r="C547" s="294">
        <v>44551</v>
      </c>
      <c r="D547" s="18" t="s">
        <v>110</v>
      </c>
      <c r="E547" s="285"/>
      <c r="F547" s="285"/>
      <c r="G547" s="285"/>
      <c r="H547" s="285"/>
      <c r="I547" s="285"/>
      <c r="J547" s="285"/>
      <c r="K547" s="285"/>
      <c r="L547" s="285"/>
      <c r="M547" s="285"/>
      <c r="N547" s="285"/>
      <c r="O547" s="286"/>
    </row>
    <row r="548" spans="2:15" hidden="1" outlineLevel="1">
      <c r="B548" s="24"/>
      <c r="C548" s="294">
        <v>44552</v>
      </c>
      <c r="D548" s="18" t="s">
        <v>110</v>
      </c>
      <c r="E548" s="285"/>
      <c r="F548" s="285"/>
      <c r="G548" s="285"/>
      <c r="H548" s="285"/>
      <c r="I548" s="285"/>
      <c r="J548" s="285"/>
      <c r="K548" s="285"/>
      <c r="L548" s="285"/>
      <c r="M548" s="285"/>
      <c r="N548" s="285"/>
      <c r="O548" s="286"/>
    </row>
    <row r="549" spans="2:15" hidden="1" outlineLevel="1">
      <c r="B549" s="24"/>
      <c r="C549" s="294">
        <v>44553</v>
      </c>
      <c r="D549" s="18" t="s">
        <v>110</v>
      </c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6"/>
    </row>
    <row r="550" spans="2:15" hidden="1" outlineLevel="1">
      <c r="B550" s="24"/>
      <c r="C550" s="294">
        <v>44554</v>
      </c>
      <c r="D550" s="18" t="s">
        <v>110</v>
      </c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</row>
    <row r="551" spans="2:15" hidden="1" outlineLevel="1">
      <c r="B551" s="24"/>
      <c r="C551" s="294">
        <v>44555</v>
      </c>
      <c r="D551" s="18" t="s">
        <v>110</v>
      </c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</row>
    <row r="552" spans="2:15" hidden="1" outlineLevel="1">
      <c r="B552" s="24"/>
      <c r="C552" s="294">
        <v>44556</v>
      </c>
      <c r="D552" s="18" t="s">
        <v>110</v>
      </c>
      <c r="E552" s="285"/>
      <c r="F552" s="285"/>
      <c r="G552" s="285"/>
      <c r="H552" s="285"/>
      <c r="I552" s="285"/>
      <c r="J552" s="285"/>
      <c r="K552" s="285"/>
      <c r="L552" s="285"/>
      <c r="M552" s="285"/>
      <c r="N552" s="285"/>
      <c r="O552" s="286"/>
    </row>
    <row r="553" spans="2:15" hidden="1" outlineLevel="1">
      <c r="B553" s="24"/>
      <c r="C553" s="294">
        <v>44557</v>
      </c>
      <c r="D553" s="18" t="s">
        <v>110</v>
      </c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  <c r="O553" s="286"/>
    </row>
    <row r="554" spans="2:15" hidden="1" outlineLevel="1">
      <c r="B554" s="24"/>
      <c r="C554" s="294">
        <v>44558</v>
      </c>
      <c r="D554" s="18" t="s">
        <v>110</v>
      </c>
      <c r="E554" s="285"/>
      <c r="F554" s="285"/>
      <c r="G554" s="285"/>
      <c r="H554" s="285"/>
      <c r="I554" s="285"/>
      <c r="J554" s="285"/>
      <c r="K554" s="285"/>
      <c r="L554" s="285"/>
      <c r="M554" s="285"/>
      <c r="N554" s="285"/>
      <c r="O554" s="286"/>
    </row>
    <row r="555" spans="2:15" hidden="1" outlineLevel="1">
      <c r="B555" s="24"/>
      <c r="C555" s="294">
        <v>44559</v>
      </c>
      <c r="D555" s="18" t="s">
        <v>110</v>
      </c>
      <c r="E555" s="285"/>
      <c r="F555" s="285"/>
      <c r="G555" s="285"/>
      <c r="H555" s="285"/>
      <c r="I555" s="285"/>
      <c r="J555" s="285"/>
      <c r="K555" s="285"/>
      <c r="L555" s="285"/>
      <c r="M555" s="285"/>
      <c r="N555" s="285"/>
      <c r="O555" s="286"/>
    </row>
    <row r="556" spans="2:15" hidden="1" outlineLevel="1">
      <c r="B556" s="24"/>
      <c r="C556" s="294">
        <v>44560</v>
      </c>
      <c r="D556" s="18" t="s">
        <v>110</v>
      </c>
      <c r="E556" s="285"/>
      <c r="F556" s="285"/>
      <c r="G556" s="285"/>
      <c r="H556" s="285"/>
      <c r="I556" s="285"/>
      <c r="J556" s="285"/>
      <c r="K556" s="285"/>
      <c r="L556" s="285"/>
      <c r="M556" s="285"/>
      <c r="N556" s="285"/>
      <c r="O556" s="286"/>
    </row>
    <row r="557" spans="2:15" ht="16" hidden="1" outlineLevel="1" thickBot="1">
      <c r="B557" s="24"/>
      <c r="C557" s="315">
        <v>44561</v>
      </c>
      <c r="D557" s="316" t="s">
        <v>110</v>
      </c>
      <c r="E557" s="285"/>
      <c r="F557" s="285"/>
      <c r="G557" s="285"/>
      <c r="H557" s="285"/>
      <c r="I557" s="285"/>
      <c r="J557" s="285"/>
      <c r="K557" s="285"/>
      <c r="L557" s="285"/>
      <c r="M557" s="285"/>
      <c r="N557" s="285"/>
      <c r="O557" s="286"/>
    </row>
    <row r="558" spans="2:15" hidden="1" outlineLevel="1">
      <c r="B558" s="24"/>
      <c r="C558" s="294">
        <v>44562</v>
      </c>
      <c r="D558" s="18" t="s">
        <v>112</v>
      </c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</row>
    <row r="559" spans="2:15" hidden="1" outlineLevel="1">
      <c r="B559" s="24"/>
      <c r="C559" s="294">
        <v>44563</v>
      </c>
      <c r="D559" s="18" t="s">
        <v>112</v>
      </c>
      <c r="E559" s="285"/>
      <c r="F559" s="285"/>
      <c r="G559" s="285"/>
      <c r="H559" s="285"/>
      <c r="I559" s="285"/>
      <c r="J559" s="285"/>
      <c r="K559" s="285"/>
      <c r="L559" s="285"/>
      <c r="M559" s="285"/>
      <c r="N559" s="285"/>
      <c r="O559" s="286"/>
    </row>
    <row r="560" spans="2:15" hidden="1" outlineLevel="1">
      <c r="B560" s="24"/>
      <c r="C560" s="294">
        <v>44564</v>
      </c>
      <c r="D560" s="18" t="s">
        <v>112</v>
      </c>
      <c r="E560" s="285"/>
      <c r="F560" s="285"/>
      <c r="G560" s="285"/>
      <c r="H560" s="285"/>
      <c r="I560" s="285"/>
      <c r="J560" s="285"/>
      <c r="K560" s="285"/>
      <c r="L560" s="285"/>
      <c r="M560" s="285"/>
      <c r="N560" s="285"/>
      <c r="O560" s="286"/>
    </row>
    <row r="561" spans="2:15" hidden="1" outlineLevel="1">
      <c r="B561" s="24"/>
      <c r="C561" s="294">
        <v>44565</v>
      </c>
      <c r="D561" s="18" t="s">
        <v>112</v>
      </c>
      <c r="E561" s="285"/>
      <c r="F561" s="285"/>
      <c r="G561" s="285"/>
      <c r="H561" s="285"/>
      <c r="I561" s="285"/>
      <c r="J561" s="285"/>
      <c r="K561" s="285"/>
      <c r="L561" s="285"/>
      <c r="M561" s="285"/>
      <c r="N561" s="285"/>
      <c r="O561" s="286"/>
    </row>
    <row r="562" spans="2:15" hidden="1" outlineLevel="1">
      <c r="B562" s="24"/>
      <c r="C562" s="294">
        <v>44566</v>
      </c>
      <c r="D562" s="18" t="s">
        <v>112</v>
      </c>
      <c r="E562" s="285"/>
      <c r="F562" s="285"/>
      <c r="G562" s="285"/>
      <c r="H562" s="285"/>
      <c r="I562" s="285"/>
      <c r="J562" s="285"/>
      <c r="K562" s="285"/>
      <c r="L562" s="285"/>
      <c r="M562" s="285"/>
      <c r="N562" s="285"/>
      <c r="O562" s="286"/>
    </row>
    <row r="563" spans="2:15" hidden="1" outlineLevel="1">
      <c r="B563" s="24"/>
      <c r="C563" s="294">
        <v>44567</v>
      </c>
      <c r="D563" s="18" t="s">
        <v>112</v>
      </c>
      <c r="E563" s="285"/>
      <c r="F563" s="285"/>
      <c r="G563" s="285"/>
      <c r="H563" s="285"/>
      <c r="I563" s="285"/>
      <c r="J563" s="285"/>
      <c r="K563" s="285"/>
      <c r="L563" s="285"/>
      <c r="M563" s="285"/>
      <c r="N563" s="285"/>
      <c r="O563" s="286"/>
    </row>
    <row r="564" spans="2:15" hidden="1" outlineLevel="1">
      <c r="B564" s="24"/>
      <c r="C564" s="294">
        <v>44568</v>
      </c>
      <c r="D564" s="18" t="s">
        <v>112</v>
      </c>
      <c r="E564" s="285"/>
      <c r="F564" s="285"/>
      <c r="G564" s="285"/>
      <c r="H564" s="285"/>
      <c r="I564" s="285"/>
      <c r="J564" s="285"/>
      <c r="K564" s="285"/>
      <c r="L564" s="285"/>
      <c r="M564" s="285"/>
      <c r="N564" s="285"/>
      <c r="O564" s="286"/>
    </row>
    <row r="565" spans="2:15" hidden="1" outlineLevel="1">
      <c r="B565" s="24"/>
      <c r="C565" s="294">
        <v>44569</v>
      </c>
      <c r="D565" s="18" t="s">
        <v>112</v>
      </c>
      <c r="E565" s="285"/>
      <c r="F565" s="285"/>
      <c r="G565" s="285"/>
      <c r="H565" s="285"/>
      <c r="I565" s="285"/>
      <c r="J565" s="285"/>
      <c r="K565" s="285"/>
      <c r="L565" s="285"/>
      <c r="M565" s="285"/>
      <c r="N565" s="285"/>
      <c r="O565" s="286"/>
    </row>
    <row r="566" spans="2:15" hidden="1" outlineLevel="1">
      <c r="B566" s="24"/>
      <c r="C566" s="294">
        <v>44570</v>
      </c>
      <c r="D566" s="18" t="s">
        <v>112</v>
      </c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  <c r="O566" s="286"/>
    </row>
    <row r="567" spans="2:15" hidden="1" outlineLevel="1">
      <c r="B567" s="24"/>
      <c r="C567" s="294">
        <v>44571</v>
      </c>
      <c r="D567" s="18" t="s">
        <v>112</v>
      </c>
      <c r="E567" s="285"/>
      <c r="F567" s="285"/>
      <c r="G567" s="285"/>
      <c r="H567" s="285"/>
      <c r="I567" s="285"/>
      <c r="J567" s="285"/>
      <c r="K567" s="285"/>
      <c r="L567" s="285"/>
      <c r="M567" s="285"/>
      <c r="N567" s="285"/>
      <c r="O567" s="286"/>
    </row>
    <row r="568" spans="2:15" hidden="1" outlineLevel="1">
      <c r="B568" s="24"/>
      <c r="C568" s="294">
        <v>44572</v>
      </c>
      <c r="D568" s="18" t="s">
        <v>112</v>
      </c>
      <c r="E568" s="285"/>
      <c r="F568" s="285"/>
      <c r="G568" s="285"/>
      <c r="H568" s="285"/>
      <c r="I568" s="285"/>
      <c r="J568" s="285"/>
      <c r="K568" s="285"/>
      <c r="L568" s="285"/>
      <c r="M568" s="285"/>
      <c r="N568" s="285"/>
      <c r="O568" s="286"/>
    </row>
    <row r="569" spans="2:15" hidden="1" outlineLevel="1">
      <c r="B569" s="24"/>
      <c r="C569" s="294">
        <v>44573</v>
      </c>
      <c r="D569" s="18" t="s">
        <v>112</v>
      </c>
      <c r="E569" s="285"/>
      <c r="F569" s="285"/>
      <c r="G569" s="285"/>
      <c r="H569" s="285"/>
      <c r="I569" s="285"/>
      <c r="J569" s="285"/>
      <c r="K569" s="285"/>
      <c r="L569" s="285"/>
      <c r="M569" s="285"/>
      <c r="N569" s="285"/>
      <c r="O569" s="286"/>
    </row>
    <row r="570" spans="2:15" hidden="1" outlineLevel="1">
      <c r="B570" s="24"/>
      <c r="C570" s="294">
        <v>44574</v>
      </c>
      <c r="D570" s="18" t="s">
        <v>112</v>
      </c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  <c r="O570" s="286"/>
    </row>
    <row r="571" spans="2:15" hidden="1" outlineLevel="1">
      <c r="B571" s="24"/>
      <c r="C571" s="294">
        <v>44575</v>
      </c>
      <c r="D571" s="18" t="s">
        <v>112</v>
      </c>
      <c r="E571" s="285"/>
      <c r="F571" s="285"/>
      <c r="G571" s="285"/>
      <c r="H571" s="285"/>
      <c r="I571" s="285"/>
      <c r="J571" s="285"/>
      <c r="K571" s="285"/>
      <c r="L571" s="285"/>
      <c r="M571" s="285"/>
      <c r="N571" s="285"/>
      <c r="O571" s="286"/>
    </row>
    <row r="572" spans="2:15" hidden="1" outlineLevel="1">
      <c r="B572" s="24"/>
      <c r="C572" s="294">
        <v>44576</v>
      </c>
      <c r="D572" s="18" t="s">
        <v>112</v>
      </c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  <c r="O572" s="286"/>
    </row>
    <row r="573" spans="2:15" hidden="1" outlineLevel="1">
      <c r="B573" s="24"/>
      <c r="C573" s="294">
        <v>44577</v>
      </c>
      <c r="D573" s="18" t="s">
        <v>112</v>
      </c>
      <c r="E573" s="285"/>
      <c r="F573" s="285"/>
      <c r="G573" s="285"/>
      <c r="H573" s="285"/>
      <c r="I573" s="285"/>
      <c r="J573" s="285"/>
      <c r="K573" s="285"/>
      <c r="L573" s="285"/>
      <c r="M573" s="285"/>
      <c r="N573" s="285"/>
      <c r="O573" s="286"/>
    </row>
    <row r="574" spans="2:15" hidden="1" outlineLevel="1">
      <c r="B574" s="24"/>
      <c r="C574" s="294">
        <v>44578</v>
      </c>
      <c r="D574" s="18" t="s">
        <v>112</v>
      </c>
      <c r="E574" s="285"/>
      <c r="F574" s="285"/>
      <c r="G574" s="285"/>
      <c r="H574" s="285"/>
      <c r="I574" s="285"/>
      <c r="J574" s="285"/>
      <c r="K574" s="285"/>
      <c r="L574" s="285"/>
      <c r="M574" s="285"/>
      <c r="N574" s="285"/>
      <c r="O574" s="286"/>
    </row>
    <row r="575" spans="2:15" hidden="1" outlineLevel="1">
      <c r="B575" s="24"/>
      <c r="C575" s="294">
        <v>44579</v>
      </c>
      <c r="D575" s="18" t="s">
        <v>112</v>
      </c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  <c r="O575" s="286"/>
    </row>
    <row r="576" spans="2:15" hidden="1" outlineLevel="1">
      <c r="B576" s="24"/>
      <c r="C576" s="294">
        <v>44580</v>
      </c>
      <c r="D576" s="18" t="s">
        <v>112</v>
      </c>
      <c r="E576" s="285"/>
      <c r="F576" s="285"/>
      <c r="G576" s="285"/>
      <c r="H576" s="285"/>
      <c r="I576" s="285"/>
      <c r="J576" s="285"/>
      <c r="K576" s="285"/>
      <c r="L576" s="285"/>
      <c r="M576" s="285"/>
      <c r="N576" s="285"/>
      <c r="O576" s="286"/>
    </row>
    <row r="577" spans="2:15" hidden="1" outlineLevel="1">
      <c r="B577" s="24"/>
      <c r="C577" s="294">
        <v>44581</v>
      </c>
      <c r="D577" s="18" t="s">
        <v>112</v>
      </c>
      <c r="E577" s="285"/>
      <c r="F577" s="285"/>
      <c r="G577" s="285"/>
      <c r="H577" s="285"/>
      <c r="I577" s="285"/>
      <c r="J577" s="285"/>
      <c r="K577" s="285"/>
      <c r="L577" s="285"/>
      <c r="M577" s="285"/>
      <c r="N577" s="285"/>
      <c r="O577" s="286"/>
    </row>
    <row r="578" spans="2:15" hidden="1" outlineLevel="1">
      <c r="B578" s="24"/>
      <c r="C578" s="294">
        <v>44582</v>
      </c>
      <c r="D578" s="18" t="s">
        <v>112</v>
      </c>
      <c r="E578" s="285"/>
      <c r="F578" s="285"/>
      <c r="G578" s="285"/>
      <c r="H578" s="285"/>
      <c r="I578" s="285"/>
      <c r="J578" s="285"/>
      <c r="K578" s="285"/>
      <c r="L578" s="285"/>
      <c r="M578" s="285"/>
      <c r="N578" s="285"/>
      <c r="O578" s="286"/>
    </row>
    <row r="579" spans="2:15" hidden="1" outlineLevel="1">
      <c r="B579" s="24"/>
      <c r="C579" s="294">
        <v>44583</v>
      </c>
      <c r="D579" s="18" t="s">
        <v>112</v>
      </c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6"/>
    </row>
    <row r="580" spans="2:15" hidden="1" outlineLevel="1">
      <c r="B580" s="24"/>
      <c r="C580" s="294">
        <v>44584</v>
      </c>
      <c r="D580" s="18" t="s">
        <v>112</v>
      </c>
      <c r="E580" s="285"/>
      <c r="F580" s="285"/>
      <c r="G580" s="285"/>
      <c r="H580" s="285"/>
      <c r="I580" s="285"/>
      <c r="J580" s="285"/>
      <c r="K580" s="285"/>
      <c r="L580" s="285"/>
      <c r="M580" s="285"/>
      <c r="N580" s="285"/>
      <c r="O580" s="286"/>
    </row>
    <row r="581" spans="2:15" hidden="1" outlineLevel="1">
      <c r="B581" s="24"/>
      <c r="C581" s="294">
        <v>44585</v>
      </c>
      <c r="D581" s="18" t="s">
        <v>112</v>
      </c>
      <c r="E581" s="285"/>
      <c r="F581" s="285"/>
      <c r="G581" s="285"/>
      <c r="H581" s="285"/>
      <c r="I581" s="285"/>
      <c r="J581" s="285"/>
      <c r="K581" s="285"/>
      <c r="L581" s="285"/>
      <c r="M581" s="285"/>
      <c r="N581" s="285"/>
      <c r="O581" s="286"/>
    </row>
    <row r="582" spans="2:15" hidden="1" outlineLevel="1">
      <c r="B582" s="24"/>
      <c r="C582" s="294">
        <v>44586</v>
      </c>
      <c r="D582" s="18" t="s">
        <v>112</v>
      </c>
      <c r="E582" s="285"/>
      <c r="F582" s="285"/>
      <c r="G582" s="285"/>
      <c r="H582" s="285"/>
      <c r="I582" s="285"/>
      <c r="J582" s="285"/>
      <c r="K582" s="285"/>
      <c r="L582" s="285"/>
      <c r="M582" s="285"/>
      <c r="N582" s="285"/>
      <c r="O582" s="286"/>
    </row>
    <row r="583" spans="2:15" hidden="1" outlineLevel="1">
      <c r="B583" s="24"/>
      <c r="C583" s="294">
        <v>44587</v>
      </c>
      <c r="D583" s="18" t="s">
        <v>112</v>
      </c>
      <c r="E583" s="285"/>
      <c r="F583" s="285"/>
      <c r="G583" s="285"/>
      <c r="H583" s="285"/>
      <c r="I583" s="285"/>
      <c r="J583" s="285"/>
      <c r="K583" s="285"/>
      <c r="L583" s="285"/>
      <c r="M583" s="285"/>
      <c r="N583" s="285"/>
      <c r="O583" s="286"/>
    </row>
    <row r="584" spans="2:15" hidden="1" outlineLevel="1">
      <c r="B584" s="24"/>
      <c r="C584" s="294">
        <v>44588</v>
      </c>
      <c r="D584" s="18" t="s">
        <v>112</v>
      </c>
      <c r="E584" s="285"/>
      <c r="F584" s="285"/>
      <c r="G584" s="285"/>
      <c r="H584" s="285"/>
      <c r="I584" s="285"/>
      <c r="J584" s="285"/>
      <c r="K584" s="285"/>
      <c r="L584" s="285"/>
      <c r="M584" s="285"/>
      <c r="N584" s="285"/>
      <c r="O584" s="286"/>
    </row>
    <row r="585" spans="2:15" hidden="1" outlineLevel="1">
      <c r="B585" s="24"/>
      <c r="C585" s="294">
        <v>44589</v>
      </c>
      <c r="D585" s="18" t="s">
        <v>112</v>
      </c>
      <c r="E585" s="285"/>
      <c r="F585" s="285"/>
      <c r="G585" s="285"/>
      <c r="H585" s="285"/>
      <c r="I585" s="285"/>
      <c r="J585" s="285"/>
      <c r="K585" s="285"/>
      <c r="L585" s="285"/>
      <c r="M585" s="285"/>
      <c r="N585" s="285"/>
      <c r="O585" s="286"/>
    </row>
    <row r="586" spans="2:15" hidden="1" outlineLevel="1">
      <c r="B586" s="24"/>
      <c r="C586" s="294">
        <v>44590</v>
      </c>
      <c r="D586" s="18" t="s">
        <v>112</v>
      </c>
      <c r="E586" s="285"/>
      <c r="F586" s="285"/>
      <c r="G586" s="285"/>
      <c r="H586" s="285"/>
      <c r="I586" s="285"/>
      <c r="J586" s="285"/>
      <c r="K586" s="285"/>
      <c r="L586" s="285"/>
      <c r="M586" s="285"/>
      <c r="N586" s="285"/>
      <c r="O586" s="286"/>
    </row>
    <row r="587" spans="2:15" hidden="1" outlineLevel="1">
      <c r="B587" s="24"/>
      <c r="C587" s="294">
        <v>44591</v>
      </c>
      <c r="D587" s="18" t="s">
        <v>112</v>
      </c>
      <c r="E587" s="285"/>
      <c r="F587" s="285"/>
      <c r="G587" s="285"/>
      <c r="H587" s="285"/>
      <c r="I587" s="285"/>
      <c r="J587" s="285"/>
      <c r="K587" s="285"/>
      <c r="L587" s="285"/>
      <c r="M587" s="285"/>
      <c r="N587" s="285"/>
      <c r="O587" s="286"/>
    </row>
    <row r="588" spans="2:15" hidden="1" outlineLevel="1">
      <c r="B588" s="24"/>
      <c r="C588" s="294">
        <v>44592</v>
      </c>
      <c r="D588" s="18" t="s">
        <v>112</v>
      </c>
      <c r="E588" s="285"/>
      <c r="F588" s="285"/>
      <c r="G588" s="285"/>
      <c r="H588" s="285"/>
      <c r="I588" s="285"/>
      <c r="J588" s="285"/>
      <c r="K588" s="285"/>
      <c r="L588" s="285"/>
      <c r="M588" s="285"/>
      <c r="N588" s="285"/>
      <c r="O588" s="286"/>
    </row>
    <row r="589" spans="2:15" hidden="1" outlineLevel="1">
      <c r="B589" s="24"/>
      <c r="C589" s="294">
        <v>44593</v>
      </c>
      <c r="D589" s="18" t="s">
        <v>112</v>
      </c>
      <c r="E589" s="285"/>
      <c r="F589" s="285"/>
      <c r="G589" s="285"/>
      <c r="H589" s="285"/>
      <c r="I589" s="285"/>
      <c r="J589" s="285"/>
      <c r="K589" s="285"/>
      <c r="L589" s="285"/>
      <c r="M589" s="285"/>
      <c r="N589" s="285"/>
      <c r="O589" s="286"/>
    </row>
    <row r="590" spans="2:15" hidden="1" outlineLevel="1">
      <c r="B590" s="24"/>
      <c r="C590" s="294">
        <v>44594</v>
      </c>
      <c r="D590" s="18" t="s">
        <v>112</v>
      </c>
      <c r="E590" s="285"/>
      <c r="F590" s="285"/>
      <c r="G590" s="285"/>
      <c r="H590" s="285"/>
      <c r="I590" s="285"/>
      <c r="J590" s="285"/>
      <c r="K590" s="285"/>
      <c r="L590" s="285"/>
      <c r="M590" s="285"/>
      <c r="N590" s="285"/>
      <c r="O590" s="286"/>
    </row>
    <row r="591" spans="2:15" hidden="1" outlineLevel="1">
      <c r="B591" s="24"/>
      <c r="C591" s="294">
        <v>44595</v>
      </c>
      <c r="D591" s="18" t="s">
        <v>112</v>
      </c>
      <c r="E591" s="285"/>
      <c r="F591" s="285"/>
      <c r="G591" s="285"/>
      <c r="H591" s="285"/>
      <c r="I591" s="285"/>
      <c r="J591" s="285"/>
      <c r="K591" s="285"/>
      <c r="L591" s="285"/>
      <c r="M591" s="285"/>
      <c r="N591" s="285"/>
      <c r="O591" s="286"/>
    </row>
    <row r="592" spans="2:15" hidden="1" outlineLevel="1">
      <c r="B592" s="24"/>
      <c r="C592" s="294">
        <v>44596</v>
      </c>
      <c r="D592" s="18" t="s">
        <v>112</v>
      </c>
      <c r="E592" s="285"/>
      <c r="F592" s="285"/>
      <c r="G592" s="285"/>
      <c r="H592" s="285"/>
      <c r="I592" s="285"/>
      <c r="J592" s="285"/>
      <c r="K592" s="285"/>
      <c r="L592" s="285"/>
      <c r="M592" s="285"/>
      <c r="N592" s="285"/>
      <c r="O592" s="286"/>
    </row>
    <row r="593" spans="2:15" hidden="1" outlineLevel="1">
      <c r="B593" s="24"/>
      <c r="C593" s="294">
        <v>44597</v>
      </c>
      <c r="D593" s="18" t="s">
        <v>112</v>
      </c>
      <c r="E593" s="285"/>
      <c r="F593" s="285"/>
      <c r="G593" s="285"/>
      <c r="H593" s="285"/>
      <c r="I593" s="285"/>
      <c r="J593" s="285"/>
      <c r="K593" s="285"/>
      <c r="L593" s="285"/>
      <c r="M593" s="285"/>
      <c r="N593" s="285"/>
      <c r="O593" s="286"/>
    </row>
    <row r="594" spans="2:15" hidden="1" outlineLevel="1">
      <c r="B594" s="24"/>
      <c r="C594" s="294">
        <v>44598</v>
      </c>
      <c r="D594" s="18" t="s">
        <v>112</v>
      </c>
      <c r="E594" s="285"/>
      <c r="F594" s="285"/>
      <c r="G594" s="285"/>
      <c r="H594" s="285"/>
      <c r="I594" s="285"/>
      <c r="J594" s="285"/>
      <c r="K594" s="285"/>
      <c r="L594" s="285"/>
      <c r="M594" s="285"/>
      <c r="N594" s="285"/>
      <c r="O594" s="286"/>
    </row>
    <row r="595" spans="2:15" hidden="1" outlineLevel="1">
      <c r="B595" s="24"/>
      <c r="C595" s="294">
        <v>44599</v>
      </c>
      <c r="D595" s="18" t="s">
        <v>112</v>
      </c>
      <c r="E595" s="285"/>
      <c r="F595" s="285"/>
      <c r="G595" s="285"/>
      <c r="H595" s="285"/>
      <c r="I595" s="285"/>
      <c r="J595" s="285"/>
      <c r="K595" s="285"/>
      <c r="L595" s="285"/>
      <c r="M595" s="285"/>
      <c r="N595" s="285"/>
      <c r="O595" s="286"/>
    </row>
    <row r="596" spans="2:15" hidden="1" outlineLevel="1">
      <c r="B596" s="24"/>
      <c r="C596" s="294">
        <v>44600</v>
      </c>
      <c r="D596" s="18" t="s">
        <v>112</v>
      </c>
      <c r="E596" s="285"/>
      <c r="F596" s="285"/>
      <c r="G596" s="285"/>
      <c r="H596" s="285"/>
      <c r="I596" s="285"/>
      <c r="J596" s="285"/>
      <c r="K596" s="285"/>
      <c r="L596" s="285"/>
      <c r="M596" s="285"/>
      <c r="N596" s="285"/>
      <c r="O596" s="286"/>
    </row>
    <row r="597" spans="2:15" hidden="1" outlineLevel="1">
      <c r="B597" s="24"/>
      <c r="C597" s="294">
        <v>44601</v>
      </c>
      <c r="D597" s="18" t="s">
        <v>112</v>
      </c>
      <c r="E597" s="285"/>
      <c r="F597" s="285"/>
      <c r="G597" s="285"/>
      <c r="H597" s="285"/>
      <c r="I597" s="285"/>
      <c r="J597" s="285"/>
      <c r="K597" s="285"/>
      <c r="L597" s="285"/>
      <c r="M597" s="285"/>
      <c r="N597" s="285"/>
      <c r="O597" s="286"/>
    </row>
    <row r="598" spans="2:15" hidden="1" outlineLevel="1">
      <c r="B598" s="24"/>
      <c r="C598" s="294">
        <v>44602</v>
      </c>
      <c r="D598" s="18" t="s">
        <v>112</v>
      </c>
      <c r="E598" s="285"/>
      <c r="F598" s="285"/>
      <c r="G598" s="285"/>
      <c r="H598" s="285"/>
      <c r="I598" s="285"/>
      <c r="J598" s="285"/>
      <c r="K598" s="285"/>
      <c r="L598" s="285"/>
      <c r="M598" s="285"/>
      <c r="N598" s="285"/>
      <c r="O598" s="286"/>
    </row>
    <row r="599" spans="2:15" hidden="1" outlineLevel="1">
      <c r="B599" s="24"/>
      <c r="C599" s="294">
        <v>44603</v>
      </c>
      <c r="D599" s="18" t="s">
        <v>112</v>
      </c>
      <c r="E599" s="285"/>
      <c r="F599" s="285"/>
      <c r="G599" s="285"/>
      <c r="H599" s="285"/>
      <c r="I599" s="285"/>
      <c r="J599" s="285"/>
      <c r="K599" s="285"/>
      <c r="L599" s="285"/>
      <c r="M599" s="285"/>
      <c r="N599" s="285"/>
      <c r="O599" s="286"/>
    </row>
    <row r="600" spans="2:15" hidden="1" outlineLevel="1">
      <c r="B600" s="24"/>
      <c r="C600" s="294">
        <v>44604</v>
      </c>
      <c r="D600" s="18" t="s">
        <v>112</v>
      </c>
      <c r="E600" s="285"/>
      <c r="F600" s="285"/>
      <c r="G600" s="285"/>
      <c r="H600" s="285"/>
      <c r="I600" s="285"/>
      <c r="J600" s="285"/>
      <c r="K600" s="285"/>
      <c r="L600" s="285"/>
      <c r="M600" s="285"/>
      <c r="N600" s="285"/>
      <c r="O600" s="286"/>
    </row>
    <row r="601" spans="2:15" hidden="1" outlineLevel="1">
      <c r="B601" s="24"/>
      <c r="C601" s="294">
        <v>44605</v>
      </c>
      <c r="D601" s="18" t="s">
        <v>112</v>
      </c>
      <c r="E601" s="285"/>
      <c r="F601" s="285"/>
      <c r="G601" s="285"/>
      <c r="H601" s="285"/>
      <c r="I601" s="285"/>
      <c r="J601" s="285"/>
      <c r="K601" s="285"/>
      <c r="L601" s="285"/>
      <c r="M601" s="285"/>
      <c r="N601" s="285"/>
      <c r="O601" s="286"/>
    </row>
    <row r="602" spans="2:15" hidden="1" outlineLevel="1">
      <c r="B602" s="24"/>
      <c r="C602" s="294">
        <v>44606</v>
      </c>
      <c r="D602" s="18" t="s">
        <v>112</v>
      </c>
      <c r="E602" s="285"/>
      <c r="F602" s="285"/>
      <c r="G602" s="285"/>
      <c r="H602" s="285"/>
      <c r="I602" s="285"/>
      <c r="J602" s="285"/>
      <c r="K602" s="285"/>
      <c r="L602" s="285"/>
      <c r="M602" s="285"/>
      <c r="N602" s="285"/>
      <c r="O602" s="286"/>
    </row>
    <row r="603" spans="2:15" hidden="1" outlineLevel="1">
      <c r="B603" s="24"/>
      <c r="C603" s="294">
        <v>44607</v>
      </c>
      <c r="D603" s="18" t="s">
        <v>112</v>
      </c>
      <c r="E603" s="285"/>
      <c r="F603" s="285"/>
      <c r="G603" s="285"/>
      <c r="H603" s="285"/>
      <c r="I603" s="285"/>
      <c r="J603" s="285"/>
      <c r="K603" s="285"/>
      <c r="L603" s="285"/>
      <c r="M603" s="285"/>
      <c r="N603" s="285"/>
      <c r="O603" s="286"/>
    </row>
    <row r="604" spans="2:15" hidden="1" outlineLevel="1">
      <c r="B604" s="24"/>
      <c r="C604" s="294">
        <v>44608</v>
      </c>
      <c r="D604" s="18" t="s">
        <v>112</v>
      </c>
      <c r="E604" s="285"/>
      <c r="F604" s="285"/>
      <c r="G604" s="285"/>
      <c r="H604" s="285"/>
      <c r="I604" s="285"/>
      <c r="J604" s="285"/>
      <c r="K604" s="285"/>
      <c r="L604" s="285"/>
      <c r="M604" s="285"/>
      <c r="N604" s="285"/>
      <c r="O604" s="286"/>
    </row>
    <row r="605" spans="2:15" hidden="1" outlineLevel="1">
      <c r="B605" s="24"/>
      <c r="C605" s="294">
        <v>44609</v>
      </c>
      <c r="D605" s="18" t="s">
        <v>112</v>
      </c>
      <c r="E605" s="285"/>
      <c r="F605" s="285"/>
      <c r="G605" s="285"/>
      <c r="H605" s="285"/>
      <c r="I605" s="285"/>
      <c r="J605" s="285"/>
      <c r="K605" s="285"/>
      <c r="L605" s="285"/>
      <c r="M605" s="285"/>
      <c r="N605" s="285"/>
      <c r="O605" s="286"/>
    </row>
    <row r="606" spans="2:15" hidden="1" outlineLevel="1">
      <c r="B606" s="24"/>
      <c r="C606" s="294">
        <v>44610</v>
      </c>
      <c r="D606" s="18" t="s">
        <v>112</v>
      </c>
      <c r="E606" s="285"/>
      <c r="F606" s="285"/>
      <c r="G606" s="285"/>
      <c r="H606" s="285"/>
      <c r="I606" s="285"/>
      <c r="J606" s="285"/>
      <c r="K606" s="285"/>
      <c r="L606" s="285"/>
      <c r="M606" s="285"/>
      <c r="N606" s="285"/>
      <c r="O606" s="286"/>
    </row>
    <row r="607" spans="2:15" hidden="1" outlineLevel="1">
      <c r="B607" s="24"/>
      <c r="C607" s="294">
        <v>44611</v>
      </c>
      <c r="D607" s="18" t="s">
        <v>112</v>
      </c>
      <c r="E607" s="285"/>
      <c r="F607" s="285"/>
      <c r="G607" s="285"/>
      <c r="H607" s="285"/>
      <c r="I607" s="285"/>
      <c r="J607" s="285"/>
      <c r="K607" s="285"/>
      <c r="L607" s="285"/>
      <c r="M607" s="285"/>
      <c r="N607" s="285"/>
      <c r="O607" s="286"/>
    </row>
    <row r="608" spans="2:15" hidden="1" outlineLevel="1">
      <c r="B608" s="24"/>
      <c r="C608" s="294">
        <v>44612</v>
      </c>
      <c r="D608" s="18" t="s">
        <v>112</v>
      </c>
      <c r="E608" s="285"/>
      <c r="F608" s="285"/>
      <c r="G608" s="285"/>
      <c r="H608" s="285"/>
      <c r="I608" s="285"/>
      <c r="J608" s="285"/>
      <c r="K608" s="285"/>
      <c r="L608" s="285"/>
      <c r="M608" s="285"/>
      <c r="N608" s="285"/>
      <c r="O608" s="286"/>
    </row>
    <row r="609" spans="2:15" hidden="1" outlineLevel="1">
      <c r="B609" s="24"/>
      <c r="C609" s="294">
        <v>44613</v>
      </c>
      <c r="D609" s="18" t="s">
        <v>112</v>
      </c>
      <c r="E609" s="285"/>
      <c r="F609" s="285"/>
      <c r="G609" s="285"/>
      <c r="H609" s="285"/>
      <c r="I609" s="285"/>
      <c r="J609" s="285"/>
      <c r="K609" s="285"/>
      <c r="L609" s="285"/>
      <c r="M609" s="285"/>
      <c r="N609" s="285"/>
      <c r="O609" s="286"/>
    </row>
    <row r="610" spans="2:15" hidden="1" outlineLevel="1">
      <c r="B610" s="24"/>
      <c r="C610" s="294">
        <v>44614</v>
      </c>
      <c r="D610" s="18" t="s">
        <v>112</v>
      </c>
      <c r="E610" s="285"/>
      <c r="F610" s="285"/>
      <c r="G610" s="285"/>
      <c r="H610" s="285"/>
      <c r="I610" s="285"/>
      <c r="J610" s="285"/>
      <c r="K610" s="285"/>
      <c r="L610" s="285"/>
      <c r="M610" s="285"/>
      <c r="N610" s="285"/>
      <c r="O610" s="286"/>
    </row>
    <row r="611" spans="2:15" hidden="1" outlineLevel="1">
      <c r="B611" s="24"/>
      <c r="C611" s="294">
        <v>44615</v>
      </c>
      <c r="D611" s="18" t="s">
        <v>112</v>
      </c>
      <c r="E611" s="285"/>
      <c r="F611" s="285"/>
      <c r="G611" s="285"/>
      <c r="H611" s="285"/>
      <c r="I611" s="285"/>
      <c r="J611" s="285"/>
      <c r="K611" s="285"/>
      <c r="L611" s="285"/>
      <c r="M611" s="285"/>
      <c r="N611" s="285"/>
      <c r="O611" s="286"/>
    </row>
    <row r="612" spans="2:15" hidden="1" outlineLevel="1">
      <c r="B612" s="24"/>
      <c r="C612" s="294">
        <v>44616</v>
      </c>
      <c r="D612" s="18" t="s">
        <v>112</v>
      </c>
      <c r="E612" s="285"/>
      <c r="F612" s="285"/>
      <c r="G612" s="285"/>
      <c r="H612" s="285"/>
      <c r="I612" s="285"/>
      <c r="J612" s="285"/>
      <c r="K612" s="285"/>
      <c r="L612" s="285"/>
      <c r="M612" s="285"/>
      <c r="N612" s="285"/>
      <c r="O612" s="286"/>
    </row>
    <row r="613" spans="2:15" hidden="1" outlineLevel="1">
      <c r="B613" s="24"/>
      <c r="C613" s="294">
        <v>44617</v>
      </c>
      <c r="D613" s="18" t="s">
        <v>112</v>
      </c>
      <c r="E613" s="285"/>
      <c r="F613" s="285"/>
      <c r="G613" s="285"/>
      <c r="H613" s="285"/>
      <c r="I613" s="285"/>
      <c r="J613" s="285"/>
      <c r="K613" s="285"/>
      <c r="L613" s="285"/>
      <c r="M613" s="285"/>
      <c r="N613" s="285"/>
      <c r="O613" s="286"/>
    </row>
    <row r="614" spans="2:15" hidden="1" outlineLevel="1">
      <c r="B614" s="24"/>
      <c r="C614" s="294">
        <v>44618</v>
      </c>
      <c r="D614" s="18" t="s">
        <v>112</v>
      </c>
      <c r="E614" s="285"/>
      <c r="F614" s="285"/>
      <c r="G614" s="285"/>
      <c r="H614" s="285"/>
      <c r="I614" s="285"/>
      <c r="J614" s="285"/>
      <c r="K614" s="285"/>
      <c r="L614" s="285"/>
      <c r="M614" s="285"/>
      <c r="N614" s="285"/>
      <c r="O614" s="286"/>
    </row>
    <row r="615" spans="2:15" hidden="1" outlineLevel="1">
      <c r="B615" s="24"/>
      <c r="C615" s="294">
        <v>44619</v>
      </c>
      <c r="D615" s="18" t="s">
        <v>112</v>
      </c>
      <c r="E615" s="285"/>
      <c r="F615" s="285"/>
      <c r="G615" s="285"/>
      <c r="H615" s="285"/>
      <c r="I615" s="285"/>
      <c r="J615" s="285"/>
      <c r="K615" s="285"/>
      <c r="L615" s="285"/>
      <c r="M615" s="285"/>
      <c r="N615" s="285"/>
      <c r="O615" s="286"/>
    </row>
    <row r="616" spans="2:15" hidden="1" outlineLevel="1">
      <c r="B616" s="24"/>
      <c r="C616" s="294">
        <v>44620</v>
      </c>
      <c r="D616" s="18" t="s">
        <v>112</v>
      </c>
      <c r="E616" s="285"/>
      <c r="F616" s="285"/>
      <c r="G616" s="285"/>
      <c r="H616" s="285"/>
      <c r="I616" s="285"/>
      <c r="J616" s="285"/>
      <c r="K616" s="285"/>
      <c r="L616" s="285"/>
      <c r="M616" s="285"/>
      <c r="N616" s="285"/>
      <c r="O616" s="286"/>
    </row>
    <row r="617" spans="2:15" hidden="1" outlineLevel="1">
      <c r="B617" s="24"/>
      <c r="C617" s="294">
        <v>44621</v>
      </c>
      <c r="D617" s="18" t="s">
        <v>112</v>
      </c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6"/>
    </row>
    <row r="618" spans="2:15" hidden="1" outlineLevel="1">
      <c r="B618" s="24"/>
      <c r="C618" s="294">
        <v>44622</v>
      </c>
      <c r="D618" s="18" t="s">
        <v>112</v>
      </c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6"/>
    </row>
    <row r="619" spans="2:15" hidden="1" outlineLevel="1">
      <c r="B619" s="24"/>
      <c r="C619" s="294">
        <v>44623</v>
      </c>
      <c r="D619" s="18" t="s">
        <v>112</v>
      </c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6"/>
    </row>
    <row r="620" spans="2:15" hidden="1" outlineLevel="1">
      <c r="B620" s="24"/>
      <c r="C620" s="294">
        <v>44624</v>
      </c>
      <c r="D620" s="18" t="s">
        <v>112</v>
      </c>
      <c r="E620" s="285"/>
      <c r="F620" s="285"/>
      <c r="G620" s="285"/>
      <c r="H620" s="285"/>
      <c r="I620" s="285"/>
      <c r="J620" s="285"/>
      <c r="K620" s="285"/>
      <c r="L620" s="285"/>
      <c r="M620" s="285"/>
      <c r="N620" s="285"/>
      <c r="O620" s="286"/>
    </row>
    <row r="621" spans="2:15" hidden="1" outlineLevel="1">
      <c r="B621" s="24"/>
      <c r="C621" s="294">
        <v>44625</v>
      </c>
      <c r="D621" s="18" t="s">
        <v>112</v>
      </c>
      <c r="E621" s="285"/>
      <c r="F621" s="285"/>
      <c r="G621" s="285"/>
      <c r="H621" s="285"/>
      <c r="I621" s="285"/>
      <c r="J621" s="285"/>
      <c r="K621" s="285"/>
      <c r="L621" s="285"/>
      <c r="M621" s="285"/>
      <c r="N621" s="285"/>
      <c r="O621" s="286"/>
    </row>
    <row r="622" spans="2:15" hidden="1" outlineLevel="1">
      <c r="B622" s="24"/>
      <c r="C622" s="294">
        <v>44626</v>
      </c>
      <c r="D622" s="18" t="s">
        <v>112</v>
      </c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6"/>
    </row>
    <row r="623" spans="2:15" hidden="1" outlineLevel="1">
      <c r="B623" s="24"/>
      <c r="C623" s="294">
        <v>44627</v>
      </c>
      <c r="D623" s="18" t="s">
        <v>112</v>
      </c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6"/>
    </row>
    <row r="624" spans="2:15" hidden="1" outlineLevel="1">
      <c r="B624" s="24"/>
      <c r="C624" s="294">
        <v>44628</v>
      </c>
      <c r="D624" s="18" t="s">
        <v>112</v>
      </c>
      <c r="E624" s="285"/>
      <c r="F624" s="285"/>
      <c r="G624" s="285"/>
      <c r="H624" s="285"/>
      <c r="I624" s="285"/>
      <c r="J624" s="285"/>
      <c r="K624" s="285"/>
      <c r="L624" s="285"/>
      <c r="M624" s="285"/>
      <c r="N624" s="285"/>
      <c r="O624" s="286"/>
    </row>
    <row r="625" spans="2:15" hidden="1" outlineLevel="1">
      <c r="B625" s="24"/>
      <c r="C625" s="294">
        <v>44629</v>
      </c>
      <c r="D625" s="18" t="s">
        <v>112</v>
      </c>
      <c r="E625" s="285"/>
      <c r="F625" s="285"/>
      <c r="G625" s="285"/>
      <c r="H625" s="285"/>
      <c r="I625" s="285"/>
      <c r="J625" s="285"/>
      <c r="K625" s="285"/>
      <c r="L625" s="285"/>
      <c r="M625" s="285"/>
      <c r="N625" s="285"/>
      <c r="O625" s="286"/>
    </row>
    <row r="626" spans="2:15" hidden="1" outlineLevel="1">
      <c r="B626" s="24"/>
      <c r="C626" s="294">
        <v>44630</v>
      </c>
      <c r="D626" s="18" t="s">
        <v>112</v>
      </c>
      <c r="E626" s="285"/>
      <c r="F626" s="285"/>
      <c r="G626" s="285"/>
      <c r="H626" s="285"/>
      <c r="I626" s="285"/>
      <c r="J626" s="285"/>
      <c r="K626" s="285"/>
      <c r="L626" s="285"/>
      <c r="M626" s="285"/>
      <c r="N626" s="285"/>
      <c r="O626" s="286"/>
    </row>
    <row r="627" spans="2:15" hidden="1" outlineLevel="1">
      <c r="B627" s="24"/>
      <c r="C627" s="294">
        <v>44631</v>
      </c>
      <c r="D627" s="18" t="s">
        <v>112</v>
      </c>
      <c r="E627" s="285"/>
      <c r="F627" s="285"/>
      <c r="G627" s="285"/>
      <c r="H627" s="285"/>
      <c r="I627" s="285"/>
      <c r="J627" s="285"/>
      <c r="K627" s="285"/>
      <c r="L627" s="285"/>
      <c r="M627" s="285"/>
      <c r="N627" s="285"/>
      <c r="O627" s="286"/>
    </row>
    <row r="628" spans="2:15" hidden="1" outlineLevel="1">
      <c r="B628" s="24"/>
      <c r="C628" s="294">
        <v>44632</v>
      </c>
      <c r="D628" s="18" t="s">
        <v>112</v>
      </c>
      <c r="E628" s="285"/>
      <c r="F628" s="285"/>
      <c r="G628" s="285"/>
      <c r="H628" s="285"/>
      <c r="I628" s="285"/>
      <c r="J628" s="285"/>
      <c r="K628" s="285"/>
      <c r="L628" s="285"/>
      <c r="M628" s="285"/>
      <c r="N628" s="285"/>
      <c r="O628" s="286"/>
    </row>
    <row r="629" spans="2:15" hidden="1" outlineLevel="1">
      <c r="B629" s="24"/>
      <c r="C629" s="294">
        <v>44633</v>
      </c>
      <c r="D629" s="18" t="s">
        <v>112</v>
      </c>
      <c r="E629" s="285"/>
      <c r="F629" s="285"/>
      <c r="G629" s="285"/>
      <c r="H629" s="285"/>
      <c r="I629" s="285"/>
      <c r="J629" s="285"/>
      <c r="K629" s="285"/>
      <c r="L629" s="285"/>
      <c r="M629" s="285"/>
      <c r="N629" s="285"/>
      <c r="O629" s="286"/>
    </row>
    <row r="630" spans="2:15" hidden="1" outlineLevel="1">
      <c r="B630" s="24"/>
      <c r="C630" s="294">
        <v>44634</v>
      </c>
      <c r="D630" s="18" t="s">
        <v>112</v>
      </c>
      <c r="E630" s="285"/>
      <c r="F630" s="285"/>
      <c r="G630" s="285"/>
      <c r="H630" s="285"/>
      <c r="I630" s="285"/>
      <c r="J630" s="285"/>
      <c r="K630" s="285"/>
      <c r="L630" s="285"/>
      <c r="M630" s="285"/>
      <c r="N630" s="285"/>
      <c r="O630" s="286"/>
    </row>
    <row r="631" spans="2:15" hidden="1" outlineLevel="1">
      <c r="B631" s="24"/>
      <c r="C631" s="294">
        <v>44635</v>
      </c>
      <c r="D631" s="18" t="s">
        <v>112</v>
      </c>
      <c r="E631" s="285"/>
      <c r="F631" s="285"/>
      <c r="G631" s="285"/>
      <c r="H631" s="285"/>
      <c r="I631" s="285"/>
      <c r="J631" s="285"/>
      <c r="K631" s="285"/>
      <c r="L631" s="285"/>
      <c r="M631" s="285"/>
      <c r="N631" s="285"/>
      <c r="O631" s="286"/>
    </row>
    <row r="632" spans="2:15" hidden="1" outlineLevel="1">
      <c r="B632" s="24"/>
      <c r="C632" s="294">
        <v>44636</v>
      </c>
      <c r="D632" s="18" t="s">
        <v>112</v>
      </c>
      <c r="E632" s="285"/>
      <c r="F632" s="285"/>
      <c r="G632" s="285"/>
      <c r="H632" s="285"/>
      <c r="I632" s="285"/>
      <c r="J632" s="285"/>
      <c r="K632" s="285"/>
      <c r="L632" s="285"/>
      <c r="M632" s="285"/>
      <c r="N632" s="285"/>
      <c r="O632" s="286"/>
    </row>
    <row r="633" spans="2:15" hidden="1" outlineLevel="1">
      <c r="B633" s="24"/>
      <c r="C633" s="294">
        <v>44637</v>
      </c>
      <c r="D633" s="18" t="s">
        <v>112</v>
      </c>
      <c r="E633" s="285"/>
      <c r="F633" s="285"/>
      <c r="G633" s="285"/>
      <c r="H633" s="285"/>
      <c r="I633" s="285"/>
      <c r="J633" s="285"/>
      <c r="K633" s="285"/>
      <c r="L633" s="285"/>
      <c r="M633" s="285"/>
      <c r="N633" s="285"/>
      <c r="O633" s="286"/>
    </row>
    <row r="634" spans="2:15" hidden="1" outlineLevel="1">
      <c r="B634" s="24"/>
      <c r="C634" s="294">
        <v>44638</v>
      </c>
      <c r="D634" s="18" t="s">
        <v>112</v>
      </c>
      <c r="E634" s="285"/>
      <c r="F634" s="285"/>
      <c r="G634" s="285"/>
      <c r="H634" s="285"/>
      <c r="I634" s="285"/>
      <c r="J634" s="285"/>
      <c r="K634" s="285"/>
      <c r="L634" s="285"/>
      <c r="M634" s="285"/>
      <c r="N634" s="285"/>
      <c r="O634" s="286"/>
    </row>
    <row r="635" spans="2:15" hidden="1" outlineLevel="1">
      <c r="B635" s="24"/>
      <c r="C635" s="294">
        <v>44639</v>
      </c>
      <c r="D635" s="18" t="s">
        <v>112</v>
      </c>
      <c r="E635" s="285"/>
      <c r="F635" s="285"/>
      <c r="G635" s="285"/>
      <c r="H635" s="285"/>
      <c r="I635" s="285"/>
      <c r="J635" s="285"/>
      <c r="K635" s="285"/>
      <c r="L635" s="285"/>
      <c r="M635" s="285"/>
      <c r="N635" s="285"/>
      <c r="O635" s="286"/>
    </row>
    <row r="636" spans="2:15" hidden="1" outlineLevel="1">
      <c r="B636" s="24"/>
      <c r="C636" s="294">
        <v>44640</v>
      </c>
      <c r="D636" s="18" t="s">
        <v>112</v>
      </c>
      <c r="E636" s="285"/>
      <c r="F636" s="285"/>
      <c r="G636" s="285"/>
      <c r="H636" s="285"/>
      <c r="I636" s="285"/>
      <c r="J636" s="285"/>
      <c r="K636" s="285"/>
      <c r="L636" s="285"/>
      <c r="M636" s="285"/>
      <c r="N636" s="285"/>
      <c r="O636" s="286"/>
    </row>
    <row r="637" spans="2:15" hidden="1" outlineLevel="1">
      <c r="B637" s="24"/>
      <c r="C637" s="294">
        <v>44641</v>
      </c>
      <c r="D637" s="18" t="s">
        <v>112</v>
      </c>
      <c r="E637" s="285"/>
      <c r="F637" s="285"/>
      <c r="G637" s="285"/>
      <c r="H637" s="285"/>
      <c r="I637" s="285"/>
      <c r="J637" s="285"/>
      <c r="K637" s="285"/>
      <c r="L637" s="285"/>
      <c r="M637" s="285"/>
      <c r="N637" s="285"/>
      <c r="O637" s="286"/>
    </row>
    <row r="638" spans="2:15" hidden="1" outlineLevel="1">
      <c r="B638" s="24"/>
      <c r="C638" s="294">
        <v>44642</v>
      </c>
      <c r="D638" s="18" t="s">
        <v>112</v>
      </c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6"/>
    </row>
    <row r="639" spans="2:15" hidden="1" outlineLevel="1">
      <c r="B639" s="24"/>
      <c r="C639" s="294">
        <v>44643</v>
      </c>
      <c r="D639" s="18" t="s">
        <v>112</v>
      </c>
      <c r="E639" s="285"/>
      <c r="F639" s="285"/>
      <c r="G639" s="285"/>
      <c r="H639" s="285"/>
      <c r="I639" s="285"/>
      <c r="J639" s="285"/>
      <c r="K639" s="285"/>
      <c r="L639" s="285"/>
      <c r="M639" s="285"/>
      <c r="N639" s="285"/>
      <c r="O639" s="286"/>
    </row>
    <row r="640" spans="2:15" hidden="1" outlineLevel="1">
      <c r="B640" s="24"/>
      <c r="C640" s="294">
        <v>44644</v>
      </c>
      <c r="D640" s="18" t="s">
        <v>112</v>
      </c>
      <c r="E640" s="285"/>
      <c r="F640" s="285"/>
      <c r="G640" s="285"/>
      <c r="H640" s="285"/>
      <c r="I640" s="285"/>
      <c r="J640" s="285"/>
      <c r="K640" s="285"/>
      <c r="L640" s="285"/>
      <c r="M640" s="285"/>
      <c r="N640" s="285"/>
      <c r="O640" s="286"/>
    </row>
    <row r="641" spans="2:15" hidden="1" outlineLevel="1">
      <c r="B641" s="24"/>
      <c r="C641" s="294">
        <v>44645</v>
      </c>
      <c r="D641" s="18" t="s">
        <v>112</v>
      </c>
      <c r="E641" s="285"/>
      <c r="F641" s="285"/>
      <c r="G641" s="285"/>
      <c r="H641" s="285"/>
      <c r="I641" s="285"/>
      <c r="J641" s="285"/>
      <c r="K641" s="285"/>
      <c r="L641" s="285"/>
      <c r="M641" s="285"/>
      <c r="N641" s="285"/>
      <c r="O641" s="286"/>
    </row>
    <row r="642" spans="2:15" hidden="1" outlineLevel="1">
      <c r="B642" s="24"/>
      <c r="C642" s="294">
        <v>44646</v>
      </c>
      <c r="D642" s="18" t="s">
        <v>112</v>
      </c>
      <c r="E642" s="285"/>
      <c r="F642" s="285"/>
      <c r="G642" s="285"/>
      <c r="H642" s="285"/>
      <c r="I642" s="285"/>
      <c r="J642" s="285"/>
      <c r="K642" s="285"/>
      <c r="L642" s="285"/>
      <c r="M642" s="285"/>
      <c r="N642" s="285"/>
      <c r="O642" s="286"/>
    </row>
    <row r="643" spans="2:15" hidden="1" outlineLevel="1">
      <c r="B643" s="24"/>
      <c r="C643" s="294">
        <v>44647</v>
      </c>
      <c r="D643" s="18" t="s">
        <v>112</v>
      </c>
      <c r="E643" s="285"/>
      <c r="F643" s="285"/>
      <c r="G643" s="285"/>
      <c r="H643" s="285"/>
      <c r="I643" s="285"/>
      <c r="J643" s="285"/>
      <c r="K643" s="285"/>
      <c r="L643" s="285"/>
      <c r="M643" s="285"/>
      <c r="N643" s="285"/>
      <c r="O643" s="286"/>
    </row>
    <row r="644" spans="2:15" hidden="1" outlineLevel="1">
      <c r="B644" s="24"/>
      <c r="C644" s="294">
        <v>44648</v>
      </c>
      <c r="D644" s="18" t="s">
        <v>112</v>
      </c>
      <c r="E644" s="285"/>
      <c r="F644" s="285"/>
      <c r="G644" s="285"/>
      <c r="H644" s="285"/>
      <c r="I644" s="285"/>
      <c r="J644" s="285"/>
      <c r="K644" s="285"/>
      <c r="L644" s="285"/>
      <c r="M644" s="285"/>
      <c r="N644" s="285"/>
      <c r="O644" s="286"/>
    </row>
    <row r="645" spans="2:15" hidden="1" outlineLevel="1">
      <c r="B645" s="24"/>
      <c r="C645" s="294">
        <v>44649</v>
      </c>
      <c r="D645" s="18" t="s">
        <v>112</v>
      </c>
      <c r="E645" s="285"/>
      <c r="F645" s="285"/>
      <c r="G645" s="285"/>
      <c r="H645" s="285"/>
      <c r="I645" s="285"/>
      <c r="J645" s="285"/>
      <c r="K645" s="285"/>
      <c r="L645" s="285"/>
      <c r="M645" s="285"/>
      <c r="N645" s="285"/>
      <c r="O645" s="286"/>
    </row>
    <row r="646" spans="2:15" hidden="1" outlineLevel="1">
      <c r="B646" s="24"/>
      <c r="C646" s="294">
        <v>44650</v>
      </c>
      <c r="D646" s="18" t="s">
        <v>112</v>
      </c>
      <c r="E646" s="285"/>
      <c r="F646" s="285"/>
      <c r="G646" s="285"/>
      <c r="H646" s="285"/>
      <c r="I646" s="285"/>
      <c r="J646" s="285"/>
      <c r="K646" s="285"/>
      <c r="L646" s="285"/>
      <c r="M646" s="285"/>
      <c r="N646" s="285"/>
      <c r="O646" s="286"/>
    </row>
    <row r="647" spans="2:15" ht="16" hidden="1" outlineLevel="1" thickBot="1">
      <c r="B647" s="24"/>
      <c r="C647" s="315">
        <v>44651</v>
      </c>
      <c r="D647" s="316" t="s">
        <v>112</v>
      </c>
      <c r="E647" s="285"/>
      <c r="F647" s="285"/>
      <c r="G647" s="285"/>
      <c r="H647" s="285"/>
      <c r="I647" s="285"/>
      <c r="J647" s="285"/>
      <c r="K647" s="285"/>
      <c r="L647" s="285"/>
      <c r="M647" s="285"/>
      <c r="N647" s="285"/>
      <c r="O647" s="286"/>
    </row>
    <row r="648" spans="2:15" hidden="1" outlineLevel="1">
      <c r="B648" s="24"/>
      <c r="C648" s="294">
        <v>44652</v>
      </c>
      <c r="D648" s="18" t="s">
        <v>114</v>
      </c>
      <c r="E648" s="285"/>
      <c r="F648" s="285"/>
      <c r="G648" s="285"/>
      <c r="H648" s="285"/>
      <c r="I648" s="285"/>
      <c r="J648" s="285"/>
      <c r="K648" s="285"/>
      <c r="L648" s="285"/>
      <c r="M648" s="285"/>
      <c r="N648" s="285"/>
      <c r="O648" s="286"/>
    </row>
    <row r="649" spans="2:15" hidden="1" outlineLevel="1">
      <c r="B649" s="24"/>
      <c r="C649" s="294">
        <v>44653</v>
      </c>
      <c r="D649" s="18" t="s">
        <v>114</v>
      </c>
      <c r="E649" s="285"/>
      <c r="F649" s="285"/>
      <c r="G649" s="285"/>
      <c r="H649" s="285"/>
      <c r="I649" s="285"/>
      <c r="J649" s="285"/>
      <c r="K649" s="285"/>
      <c r="L649" s="285"/>
      <c r="M649" s="285"/>
      <c r="N649" s="285"/>
      <c r="O649" s="286"/>
    </row>
    <row r="650" spans="2:15" hidden="1" outlineLevel="1">
      <c r="B650" s="24"/>
      <c r="C650" s="294">
        <v>44654</v>
      </c>
      <c r="D650" s="18" t="s">
        <v>114</v>
      </c>
      <c r="E650" s="285"/>
      <c r="F650" s="285"/>
      <c r="G650" s="285"/>
      <c r="H650" s="285"/>
      <c r="I650" s="285"/>
      <c r="J650" s="285"/>
      <c r="K650" s="285"/>
      <c r="L650" s="285"/>
      <c r="M650" s="285"/>
      <c r="N650" s="285"/>
      <c r="O650" s="286"/>
    </row>
    <row r="651" spans="2:15" hidden="1" outlineLevel="1">
      <c r="B651" s="24"/>
      <c r="C651" s="294">
        <v>44655</v>
      </c>
      <c r="D651" s="18" t="s">
        <v>114</v>
      </c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  <c r="O651" s="286"/>
    </row>
    <row r="652" spans="2:15" hidden="1" outlineLevel="1">
      <c r="B652" s="24"/>
      <c r="C652" s="294">
        <v>44656</v>
      </c>
      <c r="D652" s="18" t="s">
        <v>114</v>
      </c>
      <c r="E652" s="285"/>
      <c r="F652" s="285"/>
      <c r="G652" s="285"/>
      <c r="H652" s="285"/>
      <c r="I652" s="285"/>
      <c r="J652" s="285"/>
      <c r="K652" s="285"/>
      <c r="L652" s="285"/>
      <c r="M652" s="285"/>
      <c r="N652" s="285"/>
      <c r="O652" s="286"/>
    </row>
    <row r="653" spans="2:15" hidden="1" outlineLevel="1">
      <c r="B653" s="24"/>
      <c r="C653" s="294">
        <v>44657</v>
      </c>
      <c r="D653" s="18" t="s">
        <v>114</v>
      </c>
      <c r="E653" s="285"/>
      <c r="F653" s="285"/>
      <c r="G653" s="285"/>
      <c r="H653" s="285"/>
      <c r="I653" s="285"/>
      <c r="J653" s="285"/>
      <c r="K653" s="285"/>
      <c r="L653" s="285"/>
      <c r="M653" s="285"/>
      <c r="N653" s="285"/>
      <c r="O653" s="286"/>
    </row>
    <row r="654" spans="2:15" hidden="1" outlineLevel="1">
      <c r="B654" s="24"/>
      <c r="C654" s="294">
        <v>44658</v>
      </c>
      <c r="D654" s="18" t="s">
        <v>114</v>
      </c>
      <c r="E654" s="285"/>
      <c r="F654" s="285"/>
      <c r="G654" s="285"/>
      <c r="H654" s="285"/>
      <c r="I654" s="285"/>
      <c r="J654" s="285"/>
      <c r="K654" s="285"/>
      <c r="L654" s="285"/>
      <c r="M654" s="285"/>
      <c r="N654" s="285"/>
      <c r="O654" s="286"/>
    </row>
    <row r="655" spans="2:15" hidden="1" outlineLevel="1">
      <c r="B655" s="24"/>
      <c r="C655" s="294">
        <v>44659</v>
      </c>
      <c r="D655" s="18" t="s">
        <v>114</v>
      </c>
      <c r="E655" s="285"/>
      <c r="F655" s="285"/>
      <c r="G655" s="285"/>
      <c r="H655" s="285"/>
      <c r="I655" s="285"/>
      <c r="J655" s="285"/>
      <c r="K655" s="285"/>
      <c r="L655" s="285"/>
      <c r="M655" s="285"/>
      <c r="N655" s="285"/>
      <c r="O655" s="286"/>
    </row>
    <row r="656" spans="2:15" hidden="1" outlineLevel="1">
      <c r="B656" s="24"/>
      <c r="C656" s="294">
        <v>44660</v>
      </c>
      <c r="D656" s="18" t="s">
        <v>114</v>
      </c>
      <c r="E656" s="285"/>
      <c r="F656" s="285"/>
      <c r="G656" s="285"/>
      <c r="H656" s="285"/>
      <c r="I656" s="285"/>
      <c r="J656" s="285"/>
      <c r="K656" s="285"/>
      <c r="L656" s="285"/>
      <c r="M656" s="285"/>
      <c r="N656" s="285"/>
      <c r="O656" s="286"/>
    </row>
    <row r="657" spans="2:15" hidden="1" outlineLevel="1">
      <c r="B657" s="24"/>
      <c r="C657" s="294">
        <v>44661</v>
      </c>
      <c r="D657" s="18" t="s">
        <v>114</v>
      </c>
      <c r="E657" s="285"/>
      <c r="F657" s="285"/>
      <c r="G657" s="285"/>
      <c r="H657" s="285"/>
      <c r="I657" s="285"/>
      <c r="J657" s="285"/>
      <c r="K657" s="285"/>
      <c r="L657" s="285"/>
      <c r="M657" s="285"/>
      <c r="N657" s="285"/>
      <c r="O657" s="286"/>
    </row>
    <row r="658" spans="2:15" hidden="1" outlineLevel="1">
      <c r="B658" s="24"/>
      <c r="C658" s="294">
        <v>44662</v>
      </c>
      <c r="D658" s="18" t="s">
        <v>114</v>
      </c>
      <c r="E658" s="285"/>
      <c r="F658" s="285"/>
      <c r="G658" s="285"/>
      <c r="H658" s="285"/>
      <c r="I658" s="285"/>
      <c r="J658" s="285"/>
      <c r="K658" s="285"/>
      <c r="L658" s="285"/>
      <c r="M658" s="285"/>
      <c r="N658" s="285"/>
      <c r="O658" s="286"/>
    </row>
    <row r="659" spans="2:15" hidden="1" outlineLevel="1">
      <c r="B659" s="24"/>
      <c r="C659" s="294">
        <v>44663</v>
      </c>
      <c r="D659" s="18" t="s">
        <v>114</v>
      </c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  <c r="O659" s="286"/>
    </row>
    <row r="660" spans="2:15" hidden="1" outlineLevel="1">
      <c r="B660" s="24"/>
      <c r="C660" s="294">
        <v>44664</v>
      </c>
      <c r="D660" s="18" t="s">
        <v>114</v>
      </c>
      <c r="E660" s="285"/>
      <c r="F660" s="285"/>
      <c r="G660" s="285"/>
      <c r="H660" s="285"/>
      <c r="I660" s="285"/>
      <c r="J660" s="285"/>
      <c r="K660" s="285"/>
      <c r="L660" s="285"/>
      <c r="M660" s="285"/>
      <c r="N660" s="285"/>
      <c r="O660" s="286"/>
    </row>
    <row r="661" spans="2:15" hidden="1" outlineLevel="1">
      <c r="B661" s="24"/>
      <c r="C661" s="294">
        <v>44665</v>
      </c>
      <c r="D661" s="18" t="s">
        <v>114</v>
      </c>
      <c r="E661" s="285"/>
      <c r="F661" s="285"/>
      <c r="G661" s="285"/>
      <c r="H661" s="285"/>
      <c r="I661" s="285"/>
      <c r="J661" s="285"/>
      <c r="K661" s="285"/>
      <c r="L661" s="285"/>
      <c r="M661" s="285"/>
      <c r="N661" s="285"/>
      <c r="O661" s="286"/>
    </row>
    <row r="662" spans="2:15" hidden="1" outlineLevel="1">
      <c r="B662" s="24"/>
      <c r="C662" s="294">
        <v>44666</v>
      </c>
      <c r="D662" s="18" t="s">
        <v>114</v>
      </c>
      <c r="E662" s="285"/>
      <c r="F662" s="285"/>
      <c r="G662" s="285"/>
      <c r="H662" s="285"/>
      <c r="I662" s="285"/>
      <c r="J662" s="285"/>
      <c r="K662" s="285"/>
      <c r="L662" s="285"/>
      <c r="M662" s="285"/>
      <c r="N662" s="285"/>
      <c r="O662" s="286"/>
    </row>
    <row r="663" spans="2:15" hidden="1" outlineLevel="1">
      <c r="B663" s="24"/>
      <c r="C663" s="294">
        <v>44667</v>
      </c>
      <c r="D663" s="18" t="s">
        <v>114</v>
      </c>
      <c r="E663" s="285"/>
      <c r="F663" s="285"/>
      <c r="G663" s="285"/>
      <c r="H663" s="285"/>
      <c r="I663" s="285"/>
      <c r="J663" s="285"/>
      <c r="K663" s="285"/>
      <c r="L663" s="285"/>
      <c r="M663" s="285"/>
      <c r="N663" s="285"/>
      <c r="O663" s="286"/>
    </row>
    <row r="664" spans="2:15" hidden="1" outlineLevel="1">
      <c r="B664" s="24"/>
      <c r="C664" s="294">
        <v>44668</v>
      </c>
      <c r="D664" s="18" t="s">
        <v>114</v>
      </c>
      <c r="E664" s="285"/>
      <c r="F664" s="285"/>
      <c r="G664" s="285"/>
      <c r="H664" s="285"/>
      <c r="I664" s="285"/>
      <c r="J664" s="285"/>
      <c r="K664" s="285"/>
      <c r="L664" s="285"/>
      <c r="M664" s="285"/>
      <c r="N664" s="285"/>
      <c r="O664" s="286"/>
    </row>
    <row r="665" spans="2:15" hidden="1" outlineLevel="1">
      <c r="B665" s="24"/>
      <c r="C665" s="294">
        <v>44669</v>
      </c>
      <c r="D665" s="18" t="s">
        <v>114</v>
      </c>
      <c r="E665" s="285"/>
      <c r="F665" s="285"/>
      <c r="G665" s="285"/>
      <c r="H665" s="285"/>
      <c r="I665" s="285"/>
      <c r="J665" s="285"/>
      <c r="K665" s="285"/>
      <c r="L665" s="285"/>
      <c r="M665" s="285"/>
      <c r="N665" s="285"/>
      <c r="O665" s="286"/>
    </row>
    <row r="666" spans="2:15" hidden="1" outlineLevel="1">
      <c r="B666" s="24"/>
      <c r="C666" s="294">
        <v>44670</v>
      </c>
      <c r="D666" s="18" t="s">
        <v>114</v>
      </c>
      <c r="E666" s="285"/>
      <c r="F666" s="285"/>
      <c r="G666" s="285"/>
      <c r="H666" s="285"/>
      <c r="I666" s="285"/>
      <c r="J666" s="285"/>
      <c r="K666" s="285"/>
      <c r="L666" s="285"/>
      <c r="M666" s="285"/>
      <c r="N666" s="285"/>
      <c r="O666" s="286"/>
    </row>
    <row r="667" spans="2:15" hidden="1" outlineLevel="1">
      <c r="B667" s="24"/>
      <c r="C667" s="294">
        <v>44671</v>
      </c>
      <c r="D667" s="18" t="s">
        <v>114</v>
      </c>
      <c r="E667" s="285"/>
      <c r="F667" s="285"/>
      <c r="G667" s="285"/>
      <c r="H667" s="285"/>
      <c r="I667" s="285"/>
      <c r="J667" s="285"/>
      <c r="K667" s="285"/>
      <c r="L667" s="285"/>
      <c r="M667" s="285"/>
      <c r="N667" s="285"/>
      <c r="O667" s="286"/>
    </row>
    <row r="668" spans="2:15" hidden="1" outlineLevel="1">
      <c r="B668" s="24"/>
      <c r="C668" s="294">
        <v>44672</v>
      </c>
      <c r="D668" s="18" t="s">
        <v>114</v>
      </c>
      <c r="E668" s="285"/>
      <c r="F668" s="285"/>
      <c r="G668" s="285"/>
      <c r="H668" s="285"/>
      <c r="I668" s="285"/>
      <c r="J668" s="285"/>
      <c r="K668" s="285"/>
      <c r="L668" s="285"/>
      <c r="M668" s="285"/>
      <c r="N668" s="285"/>
      <c r="O668" s="286"/>
    </row>
    <row r="669" spans="2:15" hidden="1" outlineLevel="1">
      <c r="B669" s="24"/>
      <c r="C669" s="294">
        <v>44673</v>
      </c>
      <c r="D669" s="18" t="s">
        <v>114</v>
      </c>
      <c r="E669" s="285"/>
      <c r="F669" s="285"/>
      <c r="G669" s="285"/>
      <c r="H669" s="285"/>
      <c r="I669" s="285"/>
      <c r="J669" s="285"/>
      <c r="K669" s="285"/>
      <c r="L669" s="285"/>
      <c r="M669" s="285"/>
      <c r="N669" s="285"/>
      <c r="O669" s="286"/>
    </row>
    <row r="670" spans="2:15" hidden="1" outlineLevel="1">
      <c r="B670" s="24"/>
      <c r="C670" s="294">
        <v>44674</v>
      </c>
      <c r="D670" s="18" t="s">
        <v>114</v>
      </c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  <c r="O670" s="286"/>
    </row>
    <row r="671" spans="2:15" hidden="1" outlineLevel="1">
      <c r="B671" s="24"/>
      <c r="C671" s="294">
        <v>44675</v>
      </c>
      <c r="D671" s="18" t="s">
        <v>114</v>
      </c>
      <c r="E671" s="285"/>
      <c r="F671" s="285"/>
      <c r="G671" s="285"/>
      <c r="H671" s="285"/>
      <c r="I671" s="285"/>
      <c r="J671" s="285"/>
      <c r="K671" s="285"/>
      <c r="L671" s="285"/>
      <c r="M671" s="285"/>
      <c r="N671" s="285"/>
      <c r="O671" s="286"/>
    </row>
    <row r="672" spans="2:15" hidden="1" outlineLevel="1">
      <c r="B672" s="24"/>
      <c r="C672" s="294">
        <v>44676</v>
      </c>
      <c r="D672" s="18" t="s">
        <v>114</v>
      </c>
      <c r="E672" s="285"/>
      <c r="F672" s="285"/>
      <c r="G672" s="285"/>
      <c r="H672" s="285"/>
      <c r="I672" s="285"/>
      <c r="J672" s="285"/>
      <c r="K672" s="285"/>
      <c r="L672" s="285"/>
      <c r="M672" s="285"/>
      <c r="N672" s="285"/>
      <c r="O672" s="286"/>
    </row>
    <row r="673" spans="2:15" hidden="1" outlineLevel="1">
      <c r="B673" s="24"/>
      <c r="C673" s="294">
        <v>44677</v>
      </c>
      <c r="D673" s="18" t="s">
        <v>114</v>
      </c>
      <c r="E673" s="285"/>
      <c r="F673" s="285"/>
      <c r="G673" s="285"/>
      <c r="H673" s="285"/>
      <c r="I673" s="285"/>
      <c r="J673" s="285"/>
      <c r="K673" s="285"/>
      <c r="L673" s="285"/>
      <c r="M673" s="285"/>
      <c r="N673" s="285"/>
      <c r="O673" s="286"/>
    </row>
    <row r="674" spans="2:15" hidden="1" outlineLevel="1">
      <c r="B674" s="24"/>
      <c r="C674" s="294">
        <v>44678</v>
      </c>
      <c r="D674" s="18" t="s">
        <v>114</v>
      </c>
      <c r="E674" s="285"/>
      <c r="F674" s="285"/>
      <c r="G674" s="285"/>
      <c r="H674" s="285"/>
      <c r="I674" s="285"/>
      <c r="J674" s="285"/>
      <c r="K674" s="285"/>
      <c r="L674" s="285"/>
      <c r="M674" s="285"/>
      <c r="N674" s="285"/>
      <c r="O674" s="286"/>
    </row>
    <row r="675" spans="2:15" hidden="1" outlineLevel="1">
      <c r="B675" s="24"/>
      <c r="C675" s="294">
        <v>44679</v>
      </c>
      <c r="D675" s="18" t="s">
        <v>114</v>
      </c>
      <c r="E675" s="285"/>
      <c r="F675" s="285"/>
      <c r="G675" s="285"/>
      <c r="H675" s="285"/>
      <c r="I675" s="285"/>
      <c r="J675" s="285"/>
      <c r="K675" s="285"/>
      <c r="L675" s="285"/>
      <c r="M675" s="285"/>
      <c r="N675" s="285"/>
      <c r="O675" s="286"/>
    </row>
    <row r="676" spans="2:15" hidden="1" outlineLevel="1">
      <c r="B676" s="24"/>
      <c r="C676" s="294">
        <v>44680</v>
      </c>
      <c r="D676" s="18" t="s">
        <v>114</v>
      </c>
      <c r="E676" s="285"/>
      <c r="F676" s="285"/>
      <c r="G676" s="285"/>
      <c r="H676" s="285"/>
      <c r="I676" s="285"/>
      <c r="J676" s="285"/>
      <c r="K676" s="285"/>
      <c r="L676" s="285"/>
      <c r="M676" s="285"/>
      <c r="N676" s="285"/>
      <c r="O676" s="286"/>
    </row>
    <row r="677" spans="2:15" hidden="1" outlineLevel="1">
      <c r="B677" s="24"/>
      <c r="C677" s="294">
        <v>44681</v>
      </c>
      <c r="D677" s="18" t="s">
        <v>114</v>
      </c>
      <c r="E677" s="285"/>
      <c r="F677" s="285"/>
      <c r="G677" s="285"/>
      <c r="H677" s="285"/>
      <c r="I677" s="285"/>
      <c r="J677" s="285"/>
      <c r="K677" s="285"/>
      <c r="L677" s="285"/>
      <c r="M677" s="285"/>
      <c r="N677" s="285"/>
      <c r="O677" s="286"/>
    </row>
    <row r="678" spans="2:15" hidden="1" outlineLevel="1">
      <c r="B678" s="24"/>
      <c r="C678" s="294">
        <v>44682</v>
      </c>
      <c r="D678" s="18" t="s">
        <v>114</v>
      </c>
      <c r="E678" s="285"/>
      <c r="F678" s="285"/>
      <c r="G678" s="285"/>
      <c r="H678" s="285"/>
      <c r="I678" s="285"/>
      <c r="J678" s="285"/>
      <c r="K678" s="285"/>
      <c r="L678" s="285"/>
      <c r="M678" s="285"/>
      <c r="N678" s="285"/>
      <c r="O678" s="286"/>
    </row>
    <row r="679" spans="2:15" hidden="1" outlineLevel="1">
      <c r="B679" s="24"/>
      <c r="C679" s="294">
        <v>44683</v>
      </c>
      <c r="D679" s="18" t="s">
        <v>114</v>
      </c>
      <c r="E679" s="285"/>
      <c r="F679" s="285"/>
      <c r="G679" s="285"/>
      <c r="H679" s="285"/>
      <c r="I679" s="285"/>
      <c r="J679" s="285"/>
      <c r="K679" s="285"/>
      <c r="L679" s="285"/>
      <c r="M679" s="285"/>
      <c r="N679" s="285"/>
      <c r="O679" s="286"/>
    </row>
    <row r="680" spans="2:15" hidden="1" outlineLevel="1">
      <c r="B680" s="24"/>
      <c r="C680" s="294">
        <v>44684</v>
      </c>
      <c r="D680" s="18" t="s">
        <v>114</v>
      </c>
      <c r="E680" s="285"/>
      <c r="F680" s="285"/>
      <c r="G680" s="285"/>
      <c r="H680" s="285"/>
      <c r="I680" s="285"/>
      <c r="J680" s="285"/>
      <c r="K680" s="285"/>
      <c r="L680" s="285"/>
      <c r="M680" s="285"/>
      <c r="N680" s="285"/>
      <c r="O680" s="286"/>
    </row>
    <row r="681" spans="2:15" hidden="1" outlineLevel="1">
      <c r="B681" s="24"/>
      <c r="C681" s="294">
        <v>44685</v>
      </c>
      <c r="D681" s="18" t="s">
        <v>114</v>
      </c>
      <c r="E681" s="285"/>
      <c r="F681" s="285"/>
      <c r="G681" s="285"/>
      <c r="H681" s="285"/>
      <c r="I681" s="285"/>
      <c r="J681" s="285"/>
      <c r="K681" s="285"/>
      <c r="L681" s="285"/>
      <c r="M681" s="285"/>
      <c r="N681" s="285"/>
      <c r="O681" s="286"/>
    </row>
    <row r="682" spans="2:15" hidden="1" outlineLevel="1">
      <c r="B682" s="24"/>
      <c r="C682" s="294">
        <v>44686</v>
      </c>
      <c r="D682" s="18" t="s">
        <v>114</v>
      </c>
      <c r="E682" s="285"/>
      <c r="F682" s="285"/>
      <c r="G682" s="285"/>
      <c r="H682" s="285"/>
      <c r="I682" s="285"/>
      <c r="J682" s="285"/>
      <c r="K682" s="285"/>
      <c r="L682" s="285"/>
      <c r="M682" s="285"/>
      <c r="N682" s="285"/>
      <c r="O682" s="286"/>
    </row>
    <row r="683" spans="2:15" hidden="1" outlineLevel="1">
      <c r="B683" s="24"/>
      <c r="C683" s="294">
        <v>44687</v>
      </c>
      <c r="D683" s="18" t="s">
        <v>114</v>
      </c>
      <c r="E683" s="285"/>
      <c r="F683" s="285"/>
      <c r="G683" s="285"/>
      <c r="H683" s="285"/>
      <c r="I683" s="285"/>
      <c r="J683" s="285"/>
      <c r="K683" s="285"/>
      <c r="L683" s="285"/>
      <c r="M683" s="285"/>
      <c r="N683" s="285"/>
      <c r="O683" s="286"/>
    </row>
    <row r="684" spans="2:15" hidden="1" outlineLevel="1">
      <c r="B684" s="24"/>
      <c r="C684" s="294">
        <v>44688</v>
      </c>
      <c r="D684" s="18" t="s">
        <v>114</v>
      </c>
      <c r="E684" s="285"/>
      <c r="F684" s="285"/>
      <c r="G684" s="285"/>
      <c r="H684" s="285"/>
      <c r="I684" s="285"/>
      <c r="J684" s="285"/>
      <c r="K684" s="285"/>
      <c r="L684" s="285"/>
      <c r="M684" s="285"/>
      <c r="N684" s="285"/>
      <c r="O684" s="286"/>
    </row>
    <row r="685" spans="2:15" hidden="1" outlineLevel="1">
      <c r="B685" s="24"/>
      <c r="C685" s="294">
        <v>44689</v>
      </c>
      <c r="D685" s="18" t="s">
        <v>114</v>
      </c>
      <c r="E685" s="285"/>
      <c r="F685" s="285"/>
      <c r="G685" s="285"/>
      <c r="H685" s="285"/>
      <c r="I685" s="285"/>
      <c r="J685" s="285"/>
      <c r="K685" s="285"/>
      <c r="L685" s="285"/>
      <c r="M685" s="285"/>
      <c r="N685" s="285"/>
      <c r="O685" s="286"/>
    </row>
    <row r="686" spans="2:15" hidden="1" outlineLevel="1">
      <c r="B686" s="24"/>
      <c r="C686" s="294">
        <v>44690</v>
      </c>
      <c r="D686" s="18" t="s">
        <v>114</v>
      </c>
      <c r="E686" s="285"/>
      <c r="F686" s="285"/>
      <c r="G686" s="285"/>
      <c r="H686" s="285"/>
      <c r="I686" s="285"/>
      <c r="J686" s="285"/>
      <c r="K686" s="285"/>
      <c r="L686" s="285"/>
      <c r="M686" s="285"/>
      <c r="N686" s="285"/>
      <c r="O686" s="286"/>
    </row>
    <row r="687" spans="2:15" hidden="1" outlineLevel="1">
      <c r="B687" s="24"/>
      <c r="C687" s="294">
        <v>44691</v>
      </c>
      <c r="D687" s="18" t="s">
        <v>114</v>
      </c>
      <c r="E687" s="285"/>
      <c r="F687" s="285"/>
      <c r="G687" s="285"/>
      <c r="H687" s="285"/>
      <c r="I687" s="285"/>
      <c r="J687" s="285"/>
      <c r="K687" s="285"/>
      <c r="L687" s="285"/>
      <c r="M687" s="285"/>
      <c r="N687" s="285"/>
      <c r="O687" s="286"/>
    </row>
    <row r="688" spans="2:15" hidden="1" outlineLevel="1">
      <c r="B688" s="24"/>
      <c r="C688" s="294">
        <v>44692</v>
      </c>
      <c r="D688" s="18" t="s">
        <v>114</v>
      </c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  <c r="O688" s="286"/>
    </row>
    <row r="689" spans="2:15" hidden="1" outlineLevel="1">
      <c r="B689" s="24"/>
      <c r="C689" s="294">
        <v>44693</v>
      </c>
      <c r="D689" s="18" t="s">
        <v>114</v>
      </c>
      <c r="E689" s="285"/>
      <c r="F689" s="285"/>
      <c r="G689" s="285"/>
      <c r="H689" s="285"/>
      <c r="I689" s="285"/>
      <c r="J689" s="285"/>
      <c r="K689" s="285"/>
      <c r="L689" s="285"/>
      <c r="M689" s="285"/>
      <c r="N689" s="285"/>
      <c r="O689" s="286"/>
    </row>
    <row r="690" spans="2:15" hidden="1" outlineLevel="1">
      <c r="B690" s="24"/>
      <c r="C690" s="294">
        <v>44694</v>
      </c>
      <c r="D690" s="18" t="s">
        <v>114</v>
      </c>
      <c r="E690" s="285"/>
      <c r="F690" s="285"/>
      <c r="G690" s="285"/>
      <c r="H690" s="285"/>
      <c r="I690" s="285"/>
      <c r="J690" s="285"/>
      <c r="K690" s="285"/>
      <c r="L690" s="285"/>
      <c r="M690" s="285"/>
      <c r="N690" s="285"/>
      <c r="O690" s="286"/>
    </row>
    <row r="691" spans="2:15" hidden="1" outlineLevel="1">
      <c r="B691" s="24"/>
      <c r="C691" s="294">
        <v>44695</v>
      </c>
      <c r="D691" s="18" t="s">
        <v>114</v>
      </c>
      <c r="E691" s="285"/>
      <c r="F691" s="285"/>
      <c r="G691" s="285"/>
      <c r="H691" s="285"/>
      <c r="I691" s="285"/>
      <c r="J691" s="285"/>
      <c r="K691" s="285"/>
      <c r="L691" s="285"/>
      <c r="M691" s="285"/>
      <c r="N691" s="285"/>
      <c r="O691" s="286"/>
    </row>
    <row r="692" spans="2:15" hidden="1" outlineLevel="1">
      <c r="B692" s="24"/>
      <c r="C692" s="294">
        <v>44696</v>
      </c>
      <c r="D692" s="18" t="s">
        <v>114</v>
      </c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  <c r="O692" s="286"/>
    </row>
    <row r="693" spans="2:15" hidden="1" outlineLevel="1">
      <c r="B693" s="24"/>
      <c r="C693" s="294">
        <v>44697</v>
      </c>
      <c r="D693" s="18" t="s">
        <v>114</v>
      </c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  <c r="O693" s="286"/>
    </row>
    <row r="694" spans="2:15" hidden="1" outlineLevel="1">
      <c r="B694" s="24"/>
      <c r="C694" s="294">
        <v>44698</v>
      </c>
      <c r="D694" s="18" t="s">
        <v>114</v>
      </c>
      <c r="E694" s="285"/>
      <c r="F694" s="285"/>
      <c r="G694" s="285"/>
      <c r="H694" s="285"/>
      <c r="I694" s="285"/>
      <c r="J694" s="285"/>
      <c r="K694" s="285"/>
      <c r="L694" s="285"/>
      <c r="M694" s="285"/>
      <c r="N694" s="285"/>
      <c r="O694" s="286"/>
    </row>
    <row r="695" spans="2:15" hidden="1" outlineLevel="1">
      <c r="B695" s="24"/>
      <c r="C695" s="294">
        <v>44699</v>
      </c>
      <c r="D695" s="18" t="s">
        <v>114</v>
      </c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  <c r="O695" s="286"/>
    </row>
    <row r="696" spans="2:15" hidden="1" outlineLevel="1">
      <c r="B696" s="24"/>
      <c r="C696" s="294">
        <v>44700</v>
      </c>
      <c r="D696" s="18" t="s">
        <v>114</v>
      </c>
      <c r="E696" s="285"/>
      <c r="F696" s="285"/>
      <c r="G696" s="285"/>
      <c r="H696" s="285"/>
      <c r="I696" s="285"/>
      <c r="J696" s="285"/>
      <c r="K696" s="285"/>
      <c r="L696" s="285"/>
      <c r="M696" s="285"/>
      <c r="N696" s="285"/>
      <c r="O696" s="286"/>
    </row>
    <row r="697" spans="2:15" hidden="1" outlineLevel="1">
      <c r="B697" s="24"/>
      <c r="C697" s="294">
        <v>44701</v>
      </c>
      <c r="D697" s="18" t="s">
        <v>114</v>
      </c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  <c r="O697" s="286"/>
    </row>
    <row r="698" spans="2:15" hidden="1" outlineLevel="1">
      <c r="B698" s="24"/>
      <c r="C698" s="294">
        <v>44702</v>
      </c>
      <c r="D698" s="18" t="s">
        <v>114</v>
      </c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6"/>
    </row>
    <row r="699" spans="2:15" hidden="1" outlineLevel="1">
      <c r="B699" s="24"/>
      <c r="C699" s="294">
        <v>44703</v>
      </c>
      <c r="D699" s="18" t="s">
        <v>114</v>
      </c>
      <c r="E699" s="285"/>
      <c r="F699" s="285"/>
      <c r="G699" s="285"/>
      <c r="H699" s="285"/>
      <c r="I699" s="285"/>
      <c r="J699" s="285"/>
      <c r="K699" s="285"/>
      <c r="L699" s="285"/>
      <c r="M699" s="285"/>
      <c r="N699" s="285"/>
      <c r="O699" s="286"/>
    </row>
    <row r="700" spans="2:15" hidden="1" outlineLevel="1">
      <c r="B700" s="24"/>
      <c r="C700" s="294">
        <v>44704</v>
      </c>
      <c r="D700" s="18" t="s">
        <v>114</v>
      </c>
      <c r="E700" s="285"/>
      <c r="F700" s="285"/>
      <c r="G700" s="285"/>
      <c r="H700" s="285"/>
      <c r="I700" s="285"/>
      <c r="J700" s="285"/>
      <c r="K700" s="285"/>
      <c r="L700" s="285"/>
      <c r="M700" s="285"/>
      <c r="N700" s="285"/>
      <c r="O700" s="286"/>
    </row>
    <row r="701" spans="2:15" hidden="1" outlineLevel="1">
      <c r="B701" s="24"/>
      <c r="C701" s="294">
        <v>44705</v>
      </c>
      <c r="D701" s="18" t="s">
        <v>114</v>
      </c>
      <c r="E701" s="285"/>
      <c r="F701" s="285"/>
      <c r="G701" s="285"/>
      <c r="H701" s="285"/>
      <c r="I701" s="285"/>
      <c r="J701" s="285"/>
      <c r="K701" s="285"/>
      <c r="L701" s="285"/>
      <c r="M701" s="285"/>
      <c r="N701" s="285"/>
      <c r="O701" s="286"/>
    </row>
    <row r="702" spans="2:15" hidden="1" outlineLevel="1">
      <c r="B702" s="24"/>
      <c r="C702" s="294">
        <v>44706</v>
      </c>
      <c r="D702" s="18" t="s">
        <v>114</v>
      </c>
      <c r="E702" s="285"/>
      <c r="F702" s="285"/>
      <c r="G702" s="285"/>
      <c r="H702" s="285"/>
      <c r="I702" s="285"/>
      <c r="J702" s="285"/>
      <c r="K702" s="285"/>
      <c r="L702" s="285"/>
      <c r="M702" s="285"/>
      <c r="N702" s="285"/>
      <c r="O702" s="286"/>
    </row>
    <row r="703" spans="2:15" hidden="1" outlineLevel="1">
      <c r="B703" s="24"/>
      <c r="C703" s="294">
        <v>44707</v>
      </c>
      <c r="D703" s="18" t="s">
        <v>114</v>
      </c>
      <c r="E703" s="285"/>
      <c r="F703" s="285"/>
      <c r="G703" s="285"/>
      <c r="H703" s="285"/>
      <c r="I703" s="285"/>
      <c r="J703" s="285"/>
      <c r="K703" s="285"/>
      <c r="L703" s="285"/>
      <c r="M703" s="285"/>
      <c r="N703" s="285"/>
      <c r="O703" s="286"/>
    </row>
    <row r="704" spans="2:15" hidden="1" outlineLevel="1">
      <c r="B704" s="24"/>
      <c r="C704" s="294">
        <v>44708</v>
      </c>
      <c r="D704" s="18" t="s">
        <v>114</v>
      </c>
      <c r="E704" s="285"/>
      <c r="F704" s="285"/>
      <c r="G704" s="285"/>
      <c r="H704" s="285"/>
      <c r="I704" s="285"/>
      <c r="J704" s="285"/>
      <c r="K704" s="285"/>
      <c r="L704" s="285"/>
      <c r="M704" s="285"/>
      <c r="N704" s="285"/>
      <c r="O704" s="286"/>
    </row>
    <row r="705" spans="2:15" hidden="1" outlineLevel="1">
      <c r="B705" s="24"/>
      <c r="C705" s="294">
        <v>44709</v>
      </c>
      <c r="D705" s="18" t="s">
        <v>114</v>
      </c>
      <c r="E705" s="285"/>
      <c r="F705" s="285"/>
      <c r="G705" s="285"/>
      <c r="H705" s="285"/>
      <c r="I705" s="285"/>
      <c r="J705" s="285"/>
      <c r="K705" s="285"/>
      <c r="L705" s="285"/>
      <c r="M705" s="285"/>
      <c r="N705" s="285"/>
      <c r="O705" s="286"/>
    </row>
    <row r="706" spans="2:15" hidden="1" outlineLevel="1">
      <c r="B706" s="24"/>
      <c r="C706" s="294">
        <v>44710</v>
      </c>
      <c r="D706" s="18" t="s">
        <v>114</v>
      </c>
      <c r="E706" s="285"/>
      <c r="F706" s="285"/>
      <c r="G706" s="285"/>
      <c r="H706" s="285"/>
      <c r="I706" s="285"/>
      <c r="J706" s="285"/>
      <c r="K706" s="285"/>
      <c r="L706" s="285"/>
      <c r="M706" s="285"/>
      <c r="N706" s="285"/>
      <c r="O706" s="286"/>
    </row>
    <row r="707" spans="2:15" hidden="1" outlineLevel="1">
      <c r="B707" s="24"/>
      <c r="C707" s="294">
        <v>44711</v>
      </c>
      <c r="D707" s="18" t="s">
        <v>114</v>
      </c>
      <c r="E707" s="285"/>
      <c r="F707" s="285"/>
      <c r="G707" s="285"/>
      <c r="H707" s="285"/>
      <c r="I707" s="285"/>
      <c r="J707" s="285"/>
      <c r="K707" s="285"/>
      <c r="L707" s="285"/>
      <c r="M707" s="285"/>
      <c r="N707" s="285"/>
      <c r="O707" s="286"/>
    </row>
    <row r="708" spans="2:15" hidden="1" outlineLevel="1">
      <c r="B708" s="24"/>
      <c r="C708" s="294">
        <v>44712</v>
      </c>
      <c r="D708" s="18" t="s">
        <v>114</v>
      </c>
      <c r="E708" s="285"/>
      <c r="F708" s="285"/>
      <c r="G708" s="285"/>
      <c r="H708" s="285"/>
      <c r="I708" s="285"/>
      <c r="J708" s="285"/>
      <c r="K708" s="285"/>
      <c r="L708" s="285"/>
      <c r="M708" s="285"/>
      <c r="N708" s="285"/>
      <c r="O708" s="286"/>
    </row>
    <row r="709" spans="2:15" hidden="1" outlineLevel="1">
      <c r="B709" s="24"/>
      <c r="C709" s="294">
        <v>44713</v>
      </c>
      <c r="D709" s="18" t="s">
        <v>114</v>
      </c>
      <c r="E709" s="285"/>
      <c r="F709" s="285"/>
      <c r="G709" s="285"/>
      <c r="H709" s="285"/>
      <c r="I709" s="285"/>
      <c r="J709" s="285"/>
      <c r="K709" s="285"/>
      <c r="L709" s="285"/>
      <c r="M709" s="285"/>
      <c r="N709" s="285"/>
      <c r="O709" s="286"/>
    </row>
    <row r="710" spans="2:15" hidden="1" outlineLevel="1">
      <c r="B710" s="24"/>
      <c r="C710" s="294">
        <v>44714</v>
      </c>
      <c r="D710" s="18" t="s">
        <v>114</v>
      </c>
      <c r="E710" s="285"/>
      <c r="F710" s="285"/>
      <c r="G710" s="285"/>
      <c r="H710" s="285"/>
      <c r="I710" s="285"/>
      <c r="J710" s="285"/>
      <c r="K710" s="285"/>
      <c r="L710" s="285"/>
      <c r="M710" s="285"/>
      <c r="N710" s="285"/>
      <c r="O710" s="286"/>
    </row>
    <row r="711" spans="2:15" hidden="1" outlineLevel="1">
      <c r="B711" s="24"/>
      <c r="C711" s="294">
        <v>44715</v>
      </c>
      <c r="D711" s="18" t="s">
        <v>114</v>
      </c>
      <c r="E711" s="285"/>
      <c r="F711" s="285"/>
      <c r="G711" s="285"/>
      <c r="H711" s="285"/>
      <c r="I711" s="285"/>
      <c r="J711" s="285"/>
      <c r="K711" s="285"/>
      <c r="L711" s="285"/>
      <c r="M711" s="285"/>
      <c r="N711" s="285"/>
      <c r="O711" s="286"/>
    </row>
    <row r="712" spans="2:15" hidden="1" outlineLevel="1">
      <c r="B712" s="24"/>
      <c r="C712" s="294">
        <v>44716</v>
      </c>
      <c r="D712" s="18" t="s">
        <v>114</v>
      </c>
      <c r="E712" s="285"/>
      <c r="F712" s="285"/>
      <c r="G712" s="285"/>
      <c r="H712" s="285"/>
      <c r="I712" s="285"/>
      <c r="J712" s="285"/>
      <c r="K712" s="285"/>
      <c r="L712" s="285"/>
      <c r="M712" s="285"/>
      <c r="N712" s="285"/>
      <c r="O712" s="286"/>
    </row>
    <row r="713" spans="2:15" hidden="1" outlineLevel="1">
      <c r="B713" s="24"/>
      <c r="C713" s="294">
        <v>44717</v>
      </c>
      <c r="D713" s="18" t="s">
        <v>114</v>
      </c>
      <c r="E713" s="285"/>
      <c r="F713" s="285"/>
      <c r="G713" s="285"/>
      <c r="H713" s="285"/>
      <c r="I713" s="285"/>
      <c r="J713" s="285"/>
      <c r="K713" s="285"/>
      <c r="L713" s="285"/>
      <c r="M713" s="285"/>
      <c r="N713" s="285"/>
      <c r="O713" s="286"/>
    </row>
    <row r="714" spans="2:15" hidden="1" outlineLevel="1">
      <c r="B714" s="24"/>
      <c r="C714" s="294">
        <v>44718</v>
      </c>
      <c r="D714" s="18" t="s">
        <v>114</v>
      </c>
      <c r="E714" s="285"/>
      <c r="F714" s="285"/>
      <c r="G714" s="285"/>
      <c r="H714" s="285"/>
      <c r="I714" s="285"/>
      <c r="J714" s="285"/>
      <c r="K714" s="285"/>
      <c r="L714" s="285"/>
      <c r="M714" s="285"/>
      <c r="N714" s="285"/>
      <c r="O714" s="286"/>
    </row>
    <row r="715" spans="2:15" hidden="1" outlineLevel="1">
      <c r="B715" s="24"/>
      <c r="C715" s="294">
        <v>44719</v>
      </c>
      <c r="D715" s="18" t="s">
        <v>114</v>
      </c>
      <c r="E715" s="285"/>
      <c r="F715" s="285"/>
      <c r="G715" s="285"/>
      <c r="H715" s="285"/>
      <c r="I715" s="285"/>
      <c r="J715" s="285"/>
      <c r="K715" s="285"/>
      <c r="L715" s="285"/>
      <c r="M715" s="285"/>
      <c r="N715" s="285"/>
      <c r="O715" s="286"/>
    </row>
    <row r="716" spans="2:15" hidden="1" outlineLevel="1">
      <c r="B716" s="24"/>
      <c r="C716" s="294">
        <v>44720</v>
      </c>
      <c r="D716" s="18" t="s">
        <v>114</v>
      </c>
      <c r="E716" s="285"/>
      <c r="F716" s="285"/>
      <c r="G716" s="285"/>
      <c r="H716" s="285"/>
      <c r="I716" s="285"/>
      <c r="J716" s="285"/>
      <c r="K716" s="285"/>
      <c r="L716" s="285"/>
      <c r="M716" s="285"/>
      <c r="N716" s="285"/>
      <c r="O716" s="286"/>
    </row>
    <row r="717" spans="2:15" hidden="1" outlineLevel="1">
      <c r="B717" s="24"/>
      <c r="C717" s="294">
        <v>44721</v>
      </c>
      <c r="D717" s="18" t="s">
        <v>114</v>
      </c>
      <c r="E717" s="285"/>
      <c r="F717" s="285"/>
      <c r="G717" s="285"/>
      <c r="H717" s="285"/>
      <c r="I717" s="285"/>
      <c r="J717" s="285"/>
      <c r="K717" s="285"/>
      <c r="L717" s="285"/>
      <c r="M717" s="285"/>
      <c r="N717" s="285"/>
      <c r="O717" s="286"/>
    </row>
    <row r="718" spans="2:15" hidden="1" outlineLevel="1">
      <c r="B718" s="24"/>
      <c r="C718" s="294">
        <v>44722</v>
      </c>
      <c r="D718" s="18" t="s">
        <v>114</v>
      </c>
      <c r="E718" s="285"/>
      <c r="F718" s="285"/>
      <c r="G718" s="285"/>
      <c r="H718" s="285"/>
      <c r="I718" s="285"/>
      <c r="J718" s="285"/>
      <c r="K718" s="285"/>
      <c r="L718" s="285"/>
      <c r="M718" s="285"/>
      <c r="N718" s="285"/>
      <c r="O718" s="286"/>
    </row>
    <row r="719" spans="2:15" hidden="1" outlineLevel="1">
      <c r="B719" s="24"/>
      <c r="C719" s="294">
        <v>44723</v>
      </c>
      <c r="D719" s="18" t="s">
        <v>114</v>
      </c>
      <c r="E719" s="285"/>
      <c r="F719" s="285"/>
      <c r="G719" s="285"/>
      <c r="H719" s="285"/>
      <c r="I719" s="285"/>
      <c r="J719" s="285"/>
      <c r="K719" s="285"/>
      <c r="L719" s="285"/>
      <c r="M719" s="285"/>
      <c r="N719" s="285"/>
      <c r="O719" s="286"/>
    </row>
    <row r="720" spans="2:15" hidden="1" outlineLevel="1">
      <c r="B720" s="24"/>
      <c r="C720" s="294">
        <v>44724</v>
      </c>
      <c r="D720" s="18" t="s">
        <v>114</v>
      </c>
      <c r="E720" s="285"/>
      <c r="F720" s="285"/>
      <c r="G720" s="285"/>
      <c r="H720" s="285"/>
      <c r="I720" s="285"/>
      <c r="J720" s="285"/>
      <c r="K720" s="285"/>
      <c r="L720" s="285"/>
      <c r="M720" s="285"/>
      <c r="N720" s="285"/>
      <c r="O720" s="286"/>
    </row>
    <row r="721" spans="2:15" hidden="1" outlineLevel="1">
      <c r="B721" s="24"/>
      <c r="C721" s="294">
        <v>44725</v>
      </c>
      <c r="D721" s="18" t="s">
        <v>114</v>
      </c>
      <c r="E721" s="285"/>
      <c r="F721" s="285"/>
      <c r="G721" s="285"/>
      <c r="H721" s="285"/>
      <c r="I721" s="285"/>
      <c r="J721" s="285"/>
      <c r="K721" s="285"/>
      <c r="L721" s="285"/>
      <c r="M721" s="285"/>
      <c r="N721" s="285"/>
      <c r="O721" s="286"/>
    </row>
    <row r="722" spans="2:15" hidden="1" outlineLevel="1">
      <c r="B722" s="24"/>
      <c r="C722" s="294">
        <v>44726</v>
      </c>
      <c r="D722" s="18" t="s">
        <v>114</v>
      </c>
      <c r="E722" s="285"/>
      <c r="F722" s="285"/>
      <c r="G722" s="285"/>
      <c r="H722" s="285"/>
      <c r="I722" s="285"/>
      <c r="J722" s="285"/>
      <c r="K722" s="285"/>
      <c r="L722" s="285"/>
      <c r="M722" s="285"/>
      <c r="N722" s="285"/>
      <c r="O722" s="286"/>
    </row>
    <row r="723" spans="2:15" hidden="1" outlineLevel="1">
      <c r="B723" s="24"/>
      <c r="C723" s="294">
        <v>44727</v>
      </c>
      <c r="D723" s="18" t="s">
        <v>114</v>
      </c>
      <c r="E723" s="285"/>
      <c r="F723" s="285"/>
      <c r="G723" s="285"/>
      <c r="H723" s="285"/>
      <c r="I723" s="285"/>
      <c r="J723" s="285"/>
      <c r="K723" s="285"/>
      <c r="L723" s="285"/>
      <c r="M723" s="285"/>
      <c r="N723" s="285"/>
      <c r="O723" s="286"/>
    </row>
    <row r="724" spans="2:15" hidden="1" outlineLevel="1">
      <c r="B724" s="24"/>
      <c r="C724" s="294">
        <v>44728</v>
      </c>
      <c r="D724" s="18" t="s">
        <v>114</v>
      </c>
      <c r="E724" s="285"/>
      <c r="F724" s="285"/>
      <c r="G724" s="285"/>
      <c r="H724" s="285"/>
      <c r="I724" s="285"/>
      <c r="J724" s="285"/>
      <c r="K724" s="285"/>
      <c r="L724" s="285"/>
      <c r="M724" s="285"/>
      <c r="N724" s="285"/>
      <c r="O724" s="286"/>
    </row>
    <row r="725" spans="2:15" hidden="1" outlineLevel="1">
      <c r="B725" s="24"/>
      <c r="C725" s="294">
        <v>44729</v>
      </c>
      <c r="D725" s="18" t="s">
        <v>114</v>
      </c>
      <c r="E725" s="285"/>
      <c r="F725" s="285"/>
      <c r="G725" s="285"/>
      <c r="H725" s="285"/>
      <c r="I725" s="285"/>
      <c r="J725" s="285"/>
      <c r="K725" s="285"/>
      <c r="L725" s="285"/>
      <c r="M725" s="285"/>
      <c r="N725" s="285"/>
      <c r="O725" s="286"/>
    </row>
    <row r="726" spans="2:15" hidden="1" outlineLevel="1">
      <c r="B726" s="24"/>
      <c r="C726" s="294">
        <v>44730</v>
      </c>
      <c r="D726" s="18" t="s">
        <v>114</v>
      </c>
      <c r="E726" s="285"/>
      <c r="F726" s="285"/>
      <c r="G726" s="285"/>
      <c r="H726" s="285"/>
      <c r="I726" s="285"/>
      <c r="J726" s="285"/>
      <c r="K726" s="285"/>
      <c r="L726" s="285"/>
      <c r="M726" s="285"/>
      <c r="N726" s="285"/>
      <c r="O726" s="286"/>
    </row>
    <row r="727" spans="2:15" hidden="1" outlineLevel="1">
      <c r="B727" s="24"/>
      <c r="C727" s="294">
        <v>44731</v>
      </c>
      <c r="D727" s="18" t="s">
        <v>114</v>
      </c>
      <c r="E727" s="285"/>
      <c r="F727" s="285"/>
      <c r="G727" s="285"/>
      <c r="H727" s="285"/>
      <c r="I727" s="285"/>
      <c r="J727" s="285"/>
      <c r="K727" s="285"/>
      <c r="L727" s="285"/>
      <c r="M727" s="285"/>
      <c r="N727" s="285"/>
      <c r="O727" s="286"/>
    </row>
    <row r="728" spans="2:15" hidden="1" outlineLevel="1">
      <c r="B728" s="24"/>
      <c r="C728" s="294">
        <v>44732</v>
      </c>
      <c r="D728" s="18" t="s">
        <v>114</v>
      </c>
      <c r="E728" s="285"/>
      <c r="F728" s="285"/>
      <c r="G728" s="285"/>
      <c r="H728" s="285"/>
      <c r="I728" s="285"/>
      <c r="J728" s="285"/>
      <c r="K728" s="285"/>
      <c r="L728" s="285"/>
      <c r="M728" s="285"/>
      <c r="N728" s="285"/>
      <c r="O728" s="286"/>
    </row>
    <row r="729" spans="2:15" hidden="1" outlineLevel="1">
      <c r="B729" s="24"/>
      <c r="C729" s="294">
        <v>44733</v>
      </c>
      <c r="D729" s="18" t="s">
        <v>114</v>
      </c>
      <c r="E729" s="285"/>
      <c r="F729" s="285"/>
      <c r="G729" s="285"/>
      <c r="H729" s="285"/>
      <c r="I729" s="285"/>
      <c r="J729" s="285"/>
      <c r="K729" s="285"/>
      <c r="L729" s="285"/>
      <c r="M729" s="285"/>
      <c r="N729" s="285"/>
      <c r="O729" s="286"/>
    </row>
    <row r="730" spans="2:15" hidden="1" outlineLevel="1">
      <c r="B730" s="24"/>
      <c r="C730" s="294">
        <v>44734</v>
      </c>
      <c r="D730" s="18" t="s">
        <v>114</v>
      </c>
      <c r="E730" s="285"/>
      <c r="F730" s="285"/>
      <c r="G730" s="285"/>
      <c r="H730" s="285"/>
      <c r="I730" s="285"/>
      <c r="J730" s="285"/>
      <c r="K730" s="285"/>
      <c r="L730" s="285"/>
      <c r="M730" s="285"/>
      <c r="N730" s="285"/>
      <c r="O730" s="286"/>
    </row>
    <row r="731" spans="2:15" hidden="1" outlineLevel="1">
      <c r="B731" s="24"/>
      <c r="C731" s="294">
        <v>44735</v>
      </c>
      <c r="D731" s="18" t="s">
        <v>114</v>
      </c>
      <c r="E731" s="285"/>
      <c r="F731" s="285"/>
      <c r="G731" s="285"/>
      <c r="H731" s="285"/>
      <c r="I731" s="285"/>
      <c r="J731" s="285"/>
      <c r="K731" s="285"/>
      <c r="L731" s="285"/>
      <c r="M731" s="285"/>
      <c r="N731" s="285"/>
      <c r="O731" s="286"/>
    </row>
    <row r="732" spans="2:15" hidden="1" outlineLevel="1">
      <c r="B732" s="24"/>
      <c r="C732" s="294">
        <v>44736</v>
      </c>
      <c r="D732" s="18" t="s">
        <v>114</v>
      </c>
      <c r="E732" s="285"/>
      <c r="F732" s="285"/>
      <c r="G732" s="285"/>
      <c r="H732" s="285"/>
      <c r="I732" s="285"/>
      <c r="J732" s="285"/>
      <c r="K732" s="285"/>
      <c r="L732" s="285"/>
      <c r="M732" s="285"/>
      <c r="N732" s="285"/>
      <c r="O732" s="286"/>
    </row>
    <row r="733" spans="2:15" hidden="1" outlineLevel="1">
      <c r="B733" s="24"/>
      <c r="C733" s="294">
        <v>44737</v>
      </c>
      <c r="D733" s="18" t="s">
        <v>114</v>
      </c>
      <c r="E733" s="285"/>
      <c r="F733" s="285"/>
      <c r="G733" s="285"/>
      <c r="H733" s="285"/>
      <c r="I733" s="285"/>
      <c r="J733" s="285"/>
      <c r="K733" s="285"/>
      <c r="L733" s="285"/>
      <c r="M733" s="285"/>
      <c r="N733" s="285"/>
      <c r="O733" s="286"/>
    </row>
    <row r="734" spans="2:15" hidden="1" outlineLevel="1">
      <c r="B734" s="24"/>
      <c r="C734" s="294">
        <v>44738</v>
      </c>
      <c r="D734" s="18" t="s">
        <v>114</v>
      </c>
      <c r="E734" s="285"/>
      <c r="F734" s="285"/>
      <c r="G734" s="285"/>
      <c r="H734" s="285"/>
      <c r="I734" s="285"/>
      <c r="J734" s="285"/>
      <c r="K734" s="285"/>
      <c r="L734" s="285"/>
      <c r="M734" s="285"/>
      <c r="N734" s="285"/>
      <c r="O734" s="286"/>
    </row>
    <row r="735" spans="2:15" hidden="1" outlineLevel="1">
      <c r="B735" s="24"/>
      <c r="C735" s="294">
        <v>44739</v>
      </c>
      <c r="D735" s="18" t="s">
        <v>114</v>
      </c>
      <c r="E735" s="285"/>
      <c r="F735" s="285"/>
      <c r="G735" s="285"/>
      <c r="H735" s="285"/>
      <c r="I735" s="285"/>
      <c r="J735" s="285"/>
      <c r="K735" s="285"/>
      <c r="L735" s="285"/>
      <c r="M735" s="285"/>
      <c r="N735" s="285"/>
      <c r="O735" s="286"/>
    </row>
    <row r="736" spans="2:15" hidden="1" outlineLevel="1">
      <c r="B736" s="24"/>
      <c r="C736" s="294">
        <v>44740</v>
      </c>
      <c r="D736" s="18" t="s">
        <v>114</v>
      </c>
      <c r="E736" s="285"/>
      <c r="F736" s="285"/>
      <c r="G736" s="285"/>
      <c r="H736" s="285"/>
      <c r="I736" s="285"/>
      <c r="J736" s="285"/>
      <c r="K736" s="285"/>
      <c r="L736" s="285"/>
      <c r="M736" s="285"/>
      <c r="N736" s="285"/>
      <c r="O736" s="286"/>
    </row>
    <row r="737" spans="2:15" hidden="1" outlineLevel="1">
      <c r="B737" s="24"/>
      <c r="C737" s="294">
        <v>44741</v>
      </c>
      <c r="D737" s="18" t="s">
        <v>114</v>
      </c>
      <c r="E737" s="285"/>
      <c r="F737" s="285"/>
      <c r="G737" s="285"/>
      <c r="H737" s="285"/>
      <c r="I737" s="285"/>
      <c r="J737" s="285"/>
      <c r="K737" s="285"/>
      <c r="L737" s="285"/>
      <c r="M737" s="285"/>
      <c r="N737" s="285"/>
      <c r="O737" s="286"/>
    </row>
    <row r="738" spans="2:15" ht="16" hidden="1" outlineLevel="1" thickBot="1">
      <c r="B738" s="24"/>
      <c r="C738" s="315">
        <v>44742</v>
      </c>
      <c r="D738" s="316" t="s">
        <v>114</v>
      </c>
      <c r="E738" s="285"/>
      <c r="F738" s="285"/>
      <c r="G738" s="285"/>
      <c r="H738" s="285"/>
      <c r="I738" s="285"/>
      <c r="J738" s="285"/>
      <c r="K738" s="285"/>
      <c r="L738" s="285"/>
      <c r="M738" s="285"/>
      <c r="N738" s="285"/>
      <c r="O738" s="286"/>
    </row>
    <row r="739" spans="2:15" hidden="1" outlineLevel="1">
      <c r="B739" s="24"/>
      <c r="C739" s="294">
        <v>44743</v>
      </c>
      <c r="D739" s="18" t="s">
        <v>150</v>
      </c>
      <c r="E739" s="285"/>
      <c r="F739" s="285"/>
      <c r="G739" s="285"/>
      <c r="H739" s="285"/>
      <c r="I739" s="285"/>
      <c r="J739" s="285"/>
      <c r="K739" s="285"/>
      <c r="L739" s="285"/>
      <c r="M739" s="285"/>
      <c r="N739" s="285"/>
      <c r="O739" s="286"/>
    </row>
    <row r="740" spans="2:15" hidden="1" outlineLevel="1">
      <c r="B740" s="24"/>
      <c r="C740" s="294">
        <v>44744</v>
      </c>
      <c r="D740" s="18" t="s">
        <v>150</v>
      </c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6"/>
    </row>
    <row r="741" spans="2:15" hidden="1" outlineLevel="1">
      <c r="B741" s="24"/>
      <c r="C741" s="294">
        <v>44745</v>
      </c>
      <c r="D741" s="18" t="s">
        <v>150</v>
      </c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6"/>
    </row>
    <row r="742" spans="2:15" hidden="1" outlineLevel="1">
      <c r="B742" s="24"/>
      <c r="C742" s="294">
        <v>44746</v>
      </c>
      <c r="D742" s="18" t="s">
        <v>150</v>
      </c>
      <c r="E742" s="285"/>
      <c r="F742" s="285"/>
      <c r="G742" s="285"/>
      <c r="H742" s="285"/>
      <c r="I742" s="285"/>
      <c r="J742" s="285"/>
      <c r="K742" s="285"/>
      <c r="L742" s="285"/>
      <c r="M742" s="285"/>
      <c r="N742" s="285"/>
      <c r="O742" s="286"/>
    </row>
    <row r="743" spans="2:15" hidden="1" outlineLevel="1">
      <c r="B743" s="24"/>
      <c r="C743" s="294">
        <v>44747</v>
      </c>
      <c r="D743" s="18" t="s">
        <v>150</v>
      </c>
      <c r="E743" s="285"/>
      <c r="F743" s="285"/>
      <c r="G743" s="285"/>
      <c r="H743" s="285"/>
      <c r="I743" s="285"/>
      <c r="J743" s="285"/>
      <c r="K743" s="285"/>
      <c r="L743" s="285"/>
      <c r="M743" s="285"/>
      <c r="N743" s="285"/>
      <c r="O743" s="286"/>
    </row>
    <row r="744" spans="2:15" hidden="1" outlineLevel="1">
      <c r="B744" s="24"/>
      <c r="C744" s="294">
        <v>44748</v>
      </c>
      <c r="D744" s="18" t="s">
        <v>150</v>
      </c>
      <c r="E744" s="285"/>
      <c r="F744" s="285"/>
      <c r="G744" s="285"/>
      <c r="H744" s="285"/>
      <c r="I744" s="285"/>
      <c r="J744" s="285"/>
      <c r="K744" s="285"/>
      <c r="L744" s="285"/>
      <c r="M744" s="285"/>
      <c r="N744" s="285"/>
      <c r="O744" s="286"/>
    </row>
    <row r="745" spans="2:15" hidden="1" outlineLevel="1">
      <c r="B745" s="24"/>
      <c r="C745" s="294">
        <v>44749</v>
      </c>
      <c r="D745" s="18" t="s">
        <v>150</v>
      </c>
      <c r="E745" s="285"/>
      <c r="F745" s="285"/>
      <c r="G745" s="285"/>
      <c r="H745" s="285"/>
      <c r="I745" s="285"/>
      <c r="J745" s="285"/>
      <c r="K745" s="285"/>
      <c r="L745" s="285"/>
      <c r="M745" s="285"/>
      <c r="N745" s="285"/>
      <c r="O745" s="286"/>
    </row>
    <row r="746" spans="2:15" hidden="1" outlineLevel="1">
      <c r="B746" s="24"/>
      <c r="C746" s="294">
        <v>44750</v>
      </c>
      <c r="D746" s="18" t="s">
        <v>150</v>
      </c>
      <c r="E746" s="285"/>
      <c r="F746" s="285"/>
      <c r="G746" s="285"/>
      <c r="H746" s="285"/>
      <c r="I746" s="285"/>
      <c r="J746" s="285"/>
      <c r="K746" s="285"/>
      <c r="L746" s="285"/>
      <c r="M746" s="285"/>
      <c r="N746" s="285"/>
      <c r="O746" s="286"/>
    </row>
    <row r="747" spans="2:15" hidden="1" outlineLevel="1">
      <c r="B747" s="24"/>
      <c r="C747" s="294">
        <v>44751</v>
      </c>
      <c r="D747" s="18" t="s">
        <v>150</v>
      </c>
      <c r="E747" s="285"/>
      <c r="F747" s="285"/>
      <c r="G747" s="285"/>
      <c r="H747" s="285"/>
      <c r="I747" s="285"/>
      <c r="J747" s="285"/>
      <c r="K747" s="285"/>
      <c r="L747" s="285"/>
      <c r="M747" s="285"/>
      <c r="N747" s="285"/>
      <c r="O747" s="286"/>
    </row>
    <row r="748" spans="2:15" hidden="1" outlineLevel="1">
      <c r="B748" s="24"/>
      <c r="C748" s="294">
        <v>44752</v>
      </c>
      <c r="D748" s="18" t="s">
        <v>150</v>
      </c>
      <c r="E748" s="285"/>
      <c r="F748" s="285"/>
      <c r="G748" s="285"/>
      <c r="H748" s="285"/>
      <c r="I748" s="285"/>
      <c r="J748" s="285"/>
      <c r="K748" s="285"/>
      <c r="L748" s="285"/>
      <c r="M748" s="285"/>
      <c r="N748" s="285"/>
      <c r="O748" s="286"/>
    </row>
    <row r="749" spans="2:15" hidden="1" outlineLevel="1">
      <c r="B749" s="24"/>
      <c r="C749" s="294">
        <v>44753</v>
      </c>
      <c r="D749" s="18" t="s">
        <v>150</v>
      </c>
      <c r="E749" s="285"/>
      <c r="F749" s="285"/>
      <c r="G749" s="285"/>
      <c r="H749" s="285"/>
      <c r="I749" s="285"/>
      <c r="J749" s="285"/>
      <c r="K749" s="285"/>
      <c r="L749" s="285"/>
      <c r="M749" s="285"/>
      <c r="N749" s="285"/>
      <c r="O749" s="286"/>
    </row>
    <row r="750" spans="2:15" hidden="1" outlineLevel="1">
      <c r="B750" s="24"/>
      <c r="C750" s="294">
        <v>44754</v>
      </c>
      <c r="D750" s="18" t="s">
        <v>150</v>
      </c>
      <c r="E750" s="285"/>
      <c r="F750" s="285"/>
      <c r="G750" s="285"/>
      <c r="H750" s="285"/>
      <c r="I750" s="285"/>
      <c r="J750" s="285"/>
      <c r="K750" s="285"/>
      <c r="L750" s="285"/>
      <c r="M750" s="285"/>
      <c r="N750" s="285"/>
      <c r="O750" s="286"/>
    </row>
    <row r="751" spans="2:15" hidden="1" outlineLevel="1">
      <c r="B751" s="24"/>
      <c r="C751" s="294">
        <v>44755</v>
      </c>
      <c r="D751" s="18" t="s">
        <v>150</v>
      </c>
      <c r="E751" s="285"/>
      <c r="F751" s="285"/>
      <c r="G751" s="285"/>
      <c r="H751" s="285"/>
      <c r="I751" s="285"/>
      <c r="J751" s="285"/>
      <c r="K751" s="285"/>
      <c r="L751" s="285"/>
      <c r="M751" s="285"/>
      <c r="N751" s="285"/>
      <c r="O751" s="286"/>
    </row>
    <row r="752" spans="2:15" hidden="1" outlineLevel="1">
      <c r="B752" s="24"/>
      <c r="C752" s="294">
        <v>44756</v>
      </c>
      <c r="D752" s="18" t="s">
        <v>150</v>
      </c>
      <c r="E752" s="285"/>
      <c r="F752" s="285"/>
      <c r="G752" s="285"/>
      <c r="H752" s="285"/>
      <c r="I752" s="285"/>
      <c r="J752" s="285"/>
      <c r="K752" s="285"/>
      <c r="L752" s="285"/>
      <c r="M752" s="285"/>
      <c r="N752" s="285"/>
      <c r="O752" s="286"/>
    </row>
    <row r="753" spans="2:15" hidden="1" outlineLevel="1">
      <c r="B753" s="24"/>
      <c r="C753" s="294">
        <v>44757</v>
      </c>
      <c r="D753" s="18" t="s">
        <v>150</v>
      </c>
      <c r="E753" s="285"/>
      <c r="F753" s="285"/>
      <c r="G753" s="285"/>
      <c r="H753" s="285"/>
      <c r="I753" s="285"/>
      <c r="J753" s="285"/>
      <c r="K753" s="285"/>
      <c r="L753" s="285"/>
      <c r="M753" s="285"/>
      <c r="N753" s="285"/>
      <c r="O753" s="286"/>
    </row>
    <row r="754" spans="2:15" hidden="1" outlineLevel="1">
      <c r="B754" s="24"/>
      <c r="C754" s="294">
        <v>44758</v>
      </c>
      <c r="D754" s="18" t="s">
        <v>150</v>
      </c>
      <c r="E754" s="285"/>
      <c r="F754" s="285"/>
      <c r="G754" s="285"/>
      <c r="H754" s="285"/>
      <c r="I754" s="285"/>
      <c r="J754" s="285"/>
      <c r="K754" s="285"/>
      <c r="L754" s="285"/>
      <c r="M754" s="285"/>
      <c r="N754" s="285"/>
      <c r="O754" s="286"/>
    </row>
    <row r="755" spans="2:15" hidden="1" outlineLevel="1">
      <c r="B755" s="24"/>
      <c r="C755" s="294">
        <v>44759</v>
      </c>
      <c r="D755" s="18" t="s">
        <v>150</v>
      </c>
      <c r="E755" s="285"/>
      <c r="F755" s="285"/>
      <c r="G755" s="285"/>
      <c r="H755" s="285"/>
      <c r="I755" s="285"/>
      <c r="J755" s="285"/>
      <c r="K755" s="285"/>
      <c r="L755" s="285"/>
      <c r="M755" s="285"/>
      <c r="N755" s="285"/>
      <c r="O755" s="286"/>
    </row>
    <row r="756" spans="2:15" hidden="1" outlineLevel="1">
      <c r="B756" s="24"/>
      <c r="C756" s="294">
        <v>44760</v>
      </c>
      <c r="D756" s="18" t="s">
        <v>150</v>
      </c>
      <c r="E756" s="285"/>
      <c r="F756" s="285"/>
      <c r="G756" s="285"/>
      <c r="H756" s="285"/>
      <c r="I756" s="285"/>
      <c r="J756" s="285"/>
      <c r="K756" s="285"/>
      <c r="L756" s="285"/>
      <c r="M756" s="285"/>
      <c r="N756" s="285"/>
      <c r="O756" s="286"/>
    </row>
    <row r="757" spans="2:15" hidden="1" outlineLevel="1">
      <c r="B757" s="24"/>
      <c r="C757" s="294">
        <v>44761</v>
      </c>
      <c r="D757" s="18" t="s">
        <v>150</v>
      </c>
      <c r="E757" s="285"/>
      <c r="F757" s="285"/>
      <c r="G757" s="285"/>
      <c r="H757" s="285"/>
      <c r="I757" s="285"/>
      <c r="J757" s="285"/>
      <c r="K757" s="285"/>
      <c r="L757" s="285"/>
      <c r="M757" s="285"/>
      <c r="N757" s="285"/>
      <c r="O757" s="286"/>
    </row>
    <row r="758" spans="2:15" hidden="1" outlineLevel="1">
      <c r="B758" s="24"/>
      <c r="C758" s="294">
        <v>44762</v>
      </c>
      <c r="D758" s="18" t="s">
        <v>150</v>
      </c>
      <c r="E758" s="285"/>
      <c r="F758" s="285"/>
      <c r="G758" s="285"/>
      <c r="H758" s="285"/>
      <c r="I758" s="285"/>
      <c r="J758" s="285"/>
      <c r="K758" s="285"/>
      <c r="L758" s="285"/>
      <c r="M758" s="285"/>
      <c r="N758" s="285"/>
      <c r="O758" s="286"/>
    </row>
    <row r="759" spans="2:15" hidden="1" outlineLevel="1">
      <c r="B759" s="24"/>
      <c r="C759" s="294">
        <v>44763</v>
      </c>
      <c r="D759" s="18" t="s">
        <v>150</v>
      </c>
      <c r="E759" s="285"/>
      <c r="F759" s="285"/>
      <c r="G759" s="285"/>
      <c r="H759" s="285"/>
      <c r="I759" s="285"/>
      <c r="J759" s="285"/>
      <c r="K759" s="285"/>
      <c r="L759" s="285"/>
      <c r="M759" s="285"/>
      <c r="N759" s="285"/>
      <c r="O759" s="286"/>
    </row>
    <row r="760" spans="2:15" hidden="1" outlineLevel="1">
      <c r="B760" s="24"/>
      <c r="C760" s="294">
        <v>44764</v>
      </c>
      <c r="D760" s="18" t="s">
        <v>150</v>
      </c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6"/>
    </row>
    <row r="761" spans="2:15" hidden="1" outlineLevel="1">
      <c r="B761" s="24"/>
      <c r="C761" s="294">
        <v>44765</v>
      </c>
      <c r="D761" s="18" t="s">
        <v>150</v>
      </c>
      <c r="E761" s="285"/>
      <c r="F761" s="285"/>
      <c r="G761" s="285"/>
      <c r="H761" s="285"/>
      <c r="I761" s="285"/>
      <c r="J761" s="285"/>
      <c r="K761" s="285"/>
      <c r="L761" s="285"/>
      <c r="M761" s="285"/>
      <c r="N761" s="285"/>
      <c r="O761" s="286"/>
    </row>
    <row r="762" spans="2:15" hidden="1" outlineLevel="1">
      <c r="B762" s="24"/>
      <c r="C762" s="294">
        <v>44766</v>
      </c>
      <c r="D762" s="18" t="s">
        <v>150</v>
      </c>
      <c r="E762" s="285"/>
      <c r="F762" s="285"/>
      <c r="G762" s="285"/>
      <c r="H762" s="285"/>
      <c r="I762" s="285"/>
      <c r="J762" s="285"/>
      <c r="K762" s="285"/>
      <c r="L762" s="285"/>
      <c r="M762" s="285"/>
      <c r="N762" s="285"/>
      <c r="O762" s="286"/>
    </row>
    <row r="763" spans="2:15" hidden="1" outlineLevel="1">
      <c r="B763" s="24"/>
      <c r="C763" s="294">
        <v>44767</v>
      </c>
      <c r="D763" s="18" t="s">
        <v>150</v>
      </c>
      <c r="E763" s="285"/>
      <c r="F763" s="285"/>
      <c r="G763" s="285"/>
      <c r="H763" s="285"/>
      <c r="I763" s="285"/>
      <c r="J763" s="285"/>
      <c r="K763" s="285"/>
      <c r="L763" s="285"/>
      <c r="M763" s="285"/>
      <c r="N763" s="285"/>
      <c r="O763" s="286"/>
    </row>
    <row r="764" spans="2:15" hidden="1" outlineLevel="1">
      <c r="B764" s="24"/>
      <c r="C764" s="294">
        <v>44768</v>
      </c>
      <c r="D764" s="18" t="s">
        <v>150</v>
      </c>
      <c r="E764" s="285"/>
      <c r="F764" s="285"/>
      <c r="G764" s="285"/>
      <c r="H764" s="285"/>
      <c r="I764" s="285"/>
      <c r="J764" s="285"/>
      <c r="K764" s="285"/>
      <c r="L764" s="285"/>
      <c r="M764" s="285"/>
      <c r="N764" s="285"/>
      <c r="O764" s="286"/>
    </row>
    <row r="765" spans="2:15" hidden="1" outlineLevel="1">
      <c r="B765" s="24"/>
      <c r="C765" s="294">
        <v>44769</v>
      </c>
      <c r="D765" s="18" t="s">
        <v>150</v>
      </c>
      <c r="E765" s="285"/>
      <c r="F765" s="285"/>
      <c r="G765" s="285"/>
      <c r="H765" s="285"/>
      <c r="I765" s="285"/>
      <c r="J765" s="285"/>
      <c r="K765" s="285"/>
      <c r="L765" s="285"/>
      <c r="M765" s="285"/>
      <c r="N765" s="285"/>
      <c r="O765" s="286"/>
    </row>
    <row r="766" spans="2:15" hidden="1" outlineLevel="1">
      <c r="B766" s="24"/>
      <c r="C766" s="294">
        <v>44770</v>
      </c>
      <c r="D766" s="18" t="s">
        <v>150</v>
      </c>
      <c r="E766" s="285"/>
      <c r="F766" s="285"/>
      <c r="G766" s="285"/>
      <c r="H766" s="285"/>
      <c r="I766" s="285"/>
      <c r="J766" s="285"/>
      <c r="K766" s="285"/>
      <c r="L766" s="285"/>
      <c r="M766" s="285"/>
      <c r="N766" s="285"/>
      <c r="O766" s="286"/>
    </row>
    <row r="767" spans="2:15" hidden="1" outlineLevel="1">
      <c r="B767" s="24"/>
      <c r="C767" s="294">
        <v>44771</v>
      </c>
      <c r="D767" s="18" t="s">
        <v>150</v>
      </c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286"/>
    </row>
    <row r="768" spans="2:15" hidden="1" outlineLevel="1">
      <c r="B768" s="24"/>
      <c r="C768" s="294">
        <v>44772</v>
      </c>
      <c r="D768" s="18" t="s">
        <v>150</v>
      </c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286"/>
    </row>
    <row r="769" spans="2:15" hidden="1" outlineLevel="1">
      <c r="B769" s="24"/>
      <c r="C769" s="294">
        <v>44773</v>
      </c>
      <c r="D769" s="18" t="s">
        <v>150</v>
      </c>
      <c r="E769" s="285"/>
      <c r="F769" s="285"/>
      <c r="G769" s="285"/>
      <c r="H769" s="285"/>
      <c r="I769" s="285"/>
      <c r="J769" s="285"/>
      <c r="K769" s="285"/>
      <c r="L769" s="285"/>
      <c r="M769" s="285"/>
      <c r="N769" s="285"/>
      <c r="O769" s="286"/>
    </row>
    <row r="770" spans="2:15" hidden="1" outlineLevel="1">
      <c r="B770" s="24"/>
      <c r="C770" s="294">
        <v>44774</v>
      </c>
      <c r="D770" s="18" t="s">
        <v>150</v>
      </c>
      <c r="E770" s="285"/>
      <c r="F770" s="285"/>
      <c r="G770" s="285"/>
      <c r="H770" s="285"/>
      <c r="I770" s="285"/>
      <c r="J770" s="285"/>
      <c r="K770" s="285"/>
      <c r="L770" s="285"/>
      <c r="M770" s="285"/>
      <c r="N770" s="285"/>
      <c r="O770" s="286"/>
    </row>
    <row r="771" spans="2:15" hidden="1" outlineLevel="1">
      <c r="B771" s="24"/>
      <c r="C771" s="294">
        <v>44775</v>
      </c>
      <c r="D771" s="18" t="s">
        <v>150</v>
      </c>
      <c r="E771" s="285"/>
      <c r="F771" s="285"/>
      <c r="G771" s="285"/>
      <c r="H771" s="285"/>
      <c r="I771" s="285"/>
      <c r="J771" s="285"/>
      <c r="K771" s="285"/>
      <c r="L771" s="285"/>
      <c r="M771" s="285"/>
      <c r="N771" s="285"/>
      <c r="O771" s="286"/>
    </row>
    <row r="772" spans="2:15" hidden="1" outlineLevel="1">
      <c r="B772" s="24"/>
      <c r="C772" s="294">
        <v>44776</v>
      </c>
      <c r="D772" s="18" t="s">
        <v>150</v>
      </c>
      <c r="E772" s="285"/>
      <c r="F772" s="285"/>
      <c r="G772" s="285"/>
      <c r="H772" s="285"/>
      <c r="I772" s="285"/>
      <c r="J772" s="285"/>
      <c r="K772" s="285"/>
      <c r="L772" s="285"/>
      <c r="M772" s="285"/>
      <c r="N772" s="285"/>
      <c r="O772" s="286"/>
    </row>
    <row r="773" spans="2:15" hidden="1" outlineLevel="1">
      <c r="B773" s="24"/>
      <c r="C773" s="294">
        <v>44777</v>
      </c>
      <c r="D773" s="18" t="s">
        <v>150</v>
      </c>
      <c r="E773" s="285"/>
      <c r="F773" s="285"/>
      <c r="G773" s="285"/>
      <c r="H773" s="285"/>
      <c r="I773" s="285"/>
      <c r="J773" s="285"/>
      <c r="K773" s="285"/>
      <c r="L773" s="285"/>
      <c r="M773" s="285"/>
      <c r="N773" s="285"/>
      <c r="O773" s="286"/>
    </row>
    <row r="774" spans="2:15" hidden="1" outlineLevel="1">
      <c r="B774" s="24"/>
      <c r="C774" s="294">
        <v>44778</v>
      </c>
      <c r="D774" s="18" t="s">
        <v>150</v>
      </c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6"/>
    </row>
    <row r="775" spans="2:15" hidden="1" outlineLevel="1">
      <c r="B775" s="24"/>
      <c r="C775" s="294">
        <v>44779</v>
      </c>
      <c r="D775" s="18" t="s">
        <v>150</v>
      </c>
      <c r="E775" s="285"/>
      <c r="F775" s="285"/>
      <c r="G775" s="285"/>
      <c r="H775" s="285"/>
      <c r="I775" s="285"/>
      <c r="J775" s="285"/>
      <c r="K775" s="285"/>
      <c r="L775" s="285"/>
      <c r="M775" s="285"/>
      <c r="N775" s="285"/>
      <c r="O775" s="286"/>
    </row>
    <row r="776" spans="2:15" hidden="1" outlineLevel="1">
      <c r="B776" s="24"/>
      <c r="C776" s="294">
        <v>44780</v>
      </c>
      <c r="D776" s="18" t="s">
        <v>150</v>
      </c>
      <c r="E776" s="285"/>
      <c r="F776" s="285"/>
      <c r="G776" s="285"/>
      <c r="H776" s="285"/>
      <c r="I776" s="285"/>
      <c r="J776" s="285"/>
      <c r="K776" s="285"/>
      <c r="L776" s="285"/>
      <c r="M776" s="285"/>
      <c r="N776" s="285"/>
      <c r="O776" s="286"/>
    </row>
    <row r="777" spans="2:15" hidden="1" outlineLevel="1">
      <c r="B777" s="24"/>
      <c r="C777" s="294">
        <v>44781</v>
      </c>
      <c r="D777" s="18" t="s">
        <v>150</v>
      </c>
      <c r="E777" s="285"/>
      <c r="F777" s="285"/>
      <c r="G777" s="285"/>
      <c r="H777" s="285"/>
      <c r="I777" s="285"/>
      <c r="J777" s="285"/>
      <c r="K777" s="285"/>
      <c r="L777" s="285"/>
      <c r="M777" s="285"/>
      <c r="N777" s="285"/>
      <c r="O777" s="286"/>
    </row>
    <row r="778" spans="2:15" hidden="1" outlineLevel="1">
      <c r="B778" s="24"/>
      <c r="C778" s="294">
        <v>44782</v>
      </c>
      <c r="D778" s="18" t="s">
        <v>150</v>
      </c>
      <c r="E778" s="285"/>
      <c r="F778" s="285"/>
      <c r="G778" s="285"/>
      <c r="H778" s="285"/>
      <c r="I778" s="285"/>
      <c r="J778" s="285"/>
      <c r="K778" s="285"/>
      <c r="L778" s="285"/>
      <c r="M778" s="285"/>
      <c r="N778" s="285"/>
      <c r="O778" s="286"/>
    </row>
    <row r="779" spans="2:15" hidden="1" outlineLevel="1">
      <c r="B779" s="24"/>
      <c r="C779" s="294">
        <v>44783</v>
      </c>
      <c r="D779" s="18" t="s">
        <v>150</v>
      </c>
      <c r="E779" s="285"/>
      <c r="F779" s="285"/>
      <c r="G779" s="285"/>
      <c r="H779" s="285"/>
      <c r="I779" s="285"/>
      <c r="J779" s="285"/>
      <c r="K779" s="285"/>
      <c r="L779" s="285"/>
      <c r="M779" s="285"/>
      <c r="N779" s="285"/>
      <c r="O779" s="286"/>
    </row>
    <row r="780" spans="2:15" hidden="1" outlineLevel="1">
      <c r="B780" s="24"/>
      <c r="C780" s="294">
        <v>44784</v>
      </c>
      <c r="D780" s="18" t="s">
        <v>150</v>
      </c>
      <c r="E780" s="285"/>
      <c r="F780" s="285"/>
      <c r="G780" s="285"/>
      <c r="H780" s="285"/>
      <c r="I780" s="285"/>
      <c r="J780" s="285"/>
      <c r="K780" s="285"/>
      <c r="L780" s="285"/>
      <c r="M780" s="285"/>
      <c r="N780" s="285"/>
      <c r="O780" s="286"/>
    </row>
    <row r="781" spans="2:15" hidden="1" outlineLevel="1">
      <c r="B781" s="24"/>
      <c r="C781" s="294">
        <v>44785</v>
      </c>
      <c r="D781" s="18" t="s">
        <v>150</v>
      </c>
      <c r="E781" s="285"/>
      <c r="F781" s="285"/>
      <c r="G781" s="285"/>
      <c r="H781" s="285"/>
      <c r="I781" s="285"/>
      <c r="J781" s="285"/>
      <c r="K781" s="285"/>
      <c r="L781" s="285"/>
      <c r="M781" s="285"/>
      <c r="N781" s="285"/>
      <c r="O781" s="286"/>
    </row>
    <row r="782" spans="2:15" hidden="1" outlineLevel="1">
      <c r="B782" s="24"/>
      <c r="C782" s="294">
        <v>44786</v>
      </c>
      <c r="D782" s="18" t="s">
        <v>150</v>
      </c>
      <c r="E782" s="285"/>
      <c r="F782" s="285"/>
      <c r="G782" s="285"/>
      <c r="H782" s="285"/>
      <c r="I782" s="285"/>
      <c r="J782" s="285"/>
      <c r="K782" s="285"/>
      <c r="L782" s="285"/>
      <c r="M782" s="285"/>
      <c r="N782" s="285"/>
      <c r="O782" s="286"/>
    </row>
    <row r="783" spans="2:15" hidden="1" outlineLevel="1">
      <c r="B783" s="24"/>
      <c r="C783" s="294">
        <v>44787</v>
      </c>
      <c r="D783" s="18" t="s">
        <v>150</v>
      </c>
      <c r="E783" s="285"/>
      <c r="F783" s="285"/>
      <c r="G783" s="285"/>
      <c r="H783" s="285"/>
      <c r="I783" s="285"/>
      <c r="J783" s="285"/>
      <c r="K783" s="285"/>
      <c r="L783" s="285"/>
      <c r="M783" s="285"/>
      <c r="N783" s="285"/>
      <c r="O783" s="286"/>
    </row>
    <row r="784" spans="2:15" hidden="1" outlineLevel="1">
      <c r="B784" s="24"/>
      <c r="C784" s="294">
        <v>44788</v>
      </c>
      <c r="D784" s="18" t="s">
        <v>150</v>
      </c>
      <c r="E784" s="285"/>
      <c r="F784" s="285"/>
      <c r="G784" s="285"/>
      <c r="H784" s="285"/>
      <c r="I784" s="285"/>
      <c r="J784" s="285"/>
      <c r="K784" s="285"/>
      <c r="L784" s="285"/>
      <c r="M784" s="285"/>
      <c r="N784" s="285"/>
      <c r="O784" s="286"/>
    </row>
    <row r="785" spans="2:15" hidden="1" outlineLevel="1">
      <c r="B785" s="24"/>
      <c r="C785" s="294">
        <v>44789</v>
      </c>
      <c r="D785" s="18" t="s">
        <v>150</v>
      </c>
      <c r="E785" s="285"/>
      <c r="F785" s="285"/>
      <c r="G785" s="285"/>
      <c r="H785" s="285"/>
      <c r="I785" s="285"/>
      <c r="J785" s="285"/>
      <c r="K785" s="285"/>
      <c r="L785" s="285"/>
      <c r="M785" s="285"/>
      <c r="N785" s="285"/>
      <c r="O785" s="286"/>
    </row>
    <row r="786" spans="2:15" hidden="1" outlineLevel="1">
      <c r="B786" s="24"/>
      <c r="C786" s="294">
        <v>44790</v>
      </c>
      <c r="D786" s="18" t="s">
        <v>150</v>
      </c>
      <c r="E786" s="285"/>
      <c r="F786" s="285"/>
      <c r="G786" s="285"/>
      <c r="H786" s="285"/>
      <c r="I786" s="285"/>
      <c r="J786" s="285"/>
      <c r="K786" s="285"/>
      <c r="L786" s="285"/>
      <c r="M786" s="285"/>
      <c r="N786" s="285"/>
      <c r="O786" s="286"/>
    </row>
    <row r="787" spans="2:15" hidden="1" outlineLevel="1">
      <c r="B787" s="24"/>
      <c r="C787" s="294">
        <v>44791</v>
      </c>
      <c r="D787" s="18" t="s">
        <v>150</v>
      </c>
      <c r="E787" s="285"/>
      <c r="F787" s="285"/>
      <c r="G787" s="285"/>
      <c r="H787" s="285"/>
      <c r="I787" s="285"/>
      <c r="J787" s="285"/>
      <c r="K787" s="285"/>
      <c r="L787" s="285"/>
      <c r="M787" s="285"/>
      <c r="N787" s="285"/>
      <c r="O787" s="286"/>
    </row>
    <row r="788" spans="2:15" hidden="1" outlineLevel="1">
      <c r="B788" s="24"/>
      <c r="C788" s="294">
        <v>44792</v>
      </c>
      <c r="D788" s="18" t="s">
        <v>150</v>
      </c>
      <c r="E788" s="285"/>
      <c r="F788" s="285"/>
      <c r="G788" s="285"/>
      <c r="H788" s="285"/>
      <c r="I788" s="285"/>
      <c r="J788" s="285"/>
      <c r="K788" s="285"/>
      <c r="L788" s="285"/>
      <c r="M788" s="285"/>
      <c r="N788" s="285"/>
      <c r="O788" s="286"/>
    </row>
    <row r="789" spans="2:15" hidden="1" outlineLevel="1">
      <c r="B789" s="24"/>
      <c r="C789" s="294">
        <v>44793</v>
      </c>
      <c r="D789" s="18" t="s">
        <v>150</v>
      </c>
      <c r="E789" s="285"/>
      <c r="F789" s="285"/>
      <c r="G789" s="285"/>
      <c r="H789" s="285"/>
      <c r="I789" s="285"/>
      <c r="J789" s="285"/>
      <c r="K789" s="285"/>
      <c r="L789" s="285"/>
      <c r="M789" s="285"/>
      <c r="N789" s="285"/>
      <c r="O789" s="286"/>
    </row>
    <row r="790" spans="2:15" hidden="1" outlineLevel="1">
      <c r="B790" s="24"/>
      <c r="C790" s="294">
        <v>44794</v>
      </c>
      <c r="D790" s="18" t="s">
        <v>150</v>
      </c>
      <c r="E790" s="285"/>
      <c r="F790" s="285"/>
      <c r="G790" s="285"/>
      <c r="H790" s="285"/>
      <c r="I790" s="285"/>
      <c r="J790" s="285"/>
      <c r="K790" s="285"/>
      <c r="L790" s="285"/>
      <c r="M790" s="285"/>
      <c r="N790" s="285"/>
      <c r="O790" s="286"/>
    </row>
    <row r="791" spans="2:15" hidden="1" outlineLevel="1">
      <c r="B791" s="24"/>
      <c r="C791" s="294">
        <v>44795</v>
      </c>
      <c r="D791" s="18" t="s">
        <v>150</v>
      </c>
      <c r="E791" s="285"/>
      <c r="F791" s="285"/>
      <c r="G791" s="285"/>
      <c r="H791" s="285"/>
      <c r="I791" s="285"/>
      <c r="J791" s="285"/>
      <c r="K791" s="285"/>
      <c r="L791" s="285"/>
      <c r="M791" s="285"/>
      <c r="N791" s="285"/>
      <c r="O791" s="286"/>
    </row>
    <row r="792" spans="2:15" hidden="1" outlineLevel="1">
      <c r="B792" s="24"/>
      <c r="C792" s="294">
        <v>44796</v>
      </c>
      <c r="D792" s="18" t="s">
        <v>150</v>
      </c>
      <c r="E792" s="285"/>
      <c r="F792" s="285"/>
      <c r="G792" s="285"/>
      <c r="H792" s="285"/>
      <c r="I792" s="285"/>
      <c r="J792" s="285"/>
      <c r="K792" s="285"/>
      <c r="L792" s="285"/>
      <c r="M792" s="285"/>
      <c r="N792" s="285"/>
      <c r="O792" s="286"/>
    </row>
    <row r="793" spans="2:15" hidden="1" outlineLevel="1">
      <c r="B793" s="24"/>
      <c r="C793" s="294">
        <v>44797</v>
      </c>
      <c r="D793" s="18" t="s">
        <v>150</v>
      </c>
      <c r="E793" s="285"/>
      <c r="F793" s="285"/>
      <c r="G793" s="285"/>
      <c r="H793" s="285"/>
      <c r="I793" s="285"/>
      <c r="J793" s="285"/>
      <c r="K793" s="285"/>
      <c r="L793" s="285"/>
      <c r="M793" s="285"/>
      <c r="N793" s="285"/>
      <c r="O793" s="286"/>
    </row>
    <row r="794" spans="2:15" hidden="1" outlineLevel="1">
      <c r="B794" s="24"/>
      <c r="C794" s="294">
        <v>44798</v>
      </c>
      <c r="D794" s="18" t="s">
        <v>150</v>
      </c>
      <c r="E794" s="285"/>
      <c r="F794" s="285"/>
      <c r="G794" s="285"/>
      <c r="H794" s="285"/>
      <c r="I794" s="285"/>
      <c r="J794" s="285"/>
      <c r="K794" s="285"/>
      <c r="L794" s="285"/>
      <c r="M794" s="285"/>
      <c r="N794" s="285"/>
      <c r="O794" s="286"/>
    </row>
    <row r="795" spans="2:15" hidden="1" outlineLevel="1">
      <c r="B795" s="24"/>
      <c r="C795" s="294">
        <v>44799</v>
      </c>
      <c r="D795" s="18" t="s">
        <v>150</v>
      </c>
      <c r="E795" s="285"/>
      <c r="F795" s="285"/>
      <c r="G795" s="285"/>
      <c r="H795" s="285"/>
      <c r="I795" s="285"/>
      <c r="J795" s="285"/>
      <c r="K795" s="285"/>
      <c r="L795" s="285"/>
      <c r="M795" s="285"/>
      <c r="N795" s="285"/>
      <c r="O795" s="286"/>
    </row>
    <row r="796" spans="2:15" hidden="1" outlineLevel="1">
      <c r="B796" s="24"/>
      <c r="C796" s="294">
        <v>44800</v>
      </c>
      <c r="D796" s="18" t="s">
        <v>150</v>
      </c>
      <c r="E796" s="285"/>
      <c r="F796" s="285"/>
      <c r="G796" s="285"/>
      <c r="H796" s="285"/>
      <c r="I796" s="285"/>
      <c r="J796" s="285"/>
      <c r="K796" s="285"/>
      <c r="L796" s="285"/>
      <c r="M796" s="285"/>
      <c r="N796" s="285"/>
      <c r="O796" s="286"/>
    </row>
    <row r="797" spans="2:15" hidden="1" outlineLevel="1">
      <c r="B797" s="24"/>
      <c r="C797" s="294">
        <v>44801</v>
      </c>
      <c r="D797" s="18" t="s">
        <v>150</v>
      </c>
      <c r="E797" s="285"/>
      <c r="F797" s="285"/>
      <c r="G797" s="285"/>
      <c r="H797" s="285"/>
      <c r="I797" s="285"/>
      <c r="J797" s="285"/>
      <c r="K797" s="285"/>
      <c r="L797" s="285"/>
      <c r="M797" s="285"/>
      <c r="N797" s="285"/>
      <c r="O797" s="286"/>
    </row>
    <row r="798" spans="2:15" hidden="1" outlineLevel="1">
      <c r="B798" s="24"/>
      <c r="C798" s="294">
        <v>44802</v>
      </c>
      <c r="D798" s="18" t="s">
        <v>150</v>
      </c>
      <c r="E798" s="285"/>
      <c r="F798" s="285"/>
      <c r="G798" s="285"/>
      <c r="H798" s="285"/>
      <c r="I798" s="285"/>
      <c r="J798" s="285"/>
      <c r="K798" s="285"/>
      <c r="L798" s="285"/>
      <c r="M798" s="285"/>
      <c r="N798" s="285"/>
      <c r="O798" s="286"/>
    </row>
    <row r="799" spans="2:15" hidden="1" outlineLevel="1">
      <c r="B799" s="24"/>
      <c r="C799" s="294">
        <v>44803</v>
      </c>
      <c r="D799" s="18" t="s">
        <v>150</v>
      </c>
      <c r="E799" s="285"/>
      <c r="F799" s="285"/>
      <c r="G799" s="285"/>
      <c r="H799" s="285"/>
      <c r="I799" s="285"/>
      <c r="J799" s="285"/>
      <c r="K799" s="285"/>
      <c r="L799" s="285"/>
      <c r="M799" s="285"/>
      <c r="N799" s="285"/>
      <c r="O799" s="286"/>
    </row>
    <row r="800" spans="2:15" hidden="1" outlineLevel="1">
      <c r="B800" s="24"/>
      <c r="C800" s="294">
        <v>44804</v>
      </c>
      <c r="D800" s="18" t="s">
        <v>150</v>
      </c>
      <c r="E800" s="285"/>
      <c r="F800" s="285"/>
      <c r="G800" s="285"/>
      <c r="H800" s="285"/>
      <c r="I800" s="285"/>
      <c r="J800" s="285"/>
      <c r="K800" s="285"/>
      <c r="L800" s="285"/>
      <c r="M800" s="285"/>
      <c r="N800" s="285"/>
      <c r="O800" s="286"/>
    </row>
    <row r="801" spans="2:15" hidden="1" outlineLevel="1">
      <c r="B801" s="24"/>
      <c r="C801" s="294">
        <v>44805</v>
      </c>
      <c r="D801" s="18" t="s">
        <v>150</v>
      </c>
      <c r="E801" s="285"/>
      <c r="F801" s="285"/>
      <c r="G801" s="285"/>
      <c r="H801" s="285"/>
      <c r="I801" s="285"/>
      <c r="J801" s="285"/>
      <c r="K801" s="285"/>
      <c r="L801" s="285"/>
      <c r="M801" s="285"/>
      <c r="N801" s="285"/>
      <c r="O801" s="286"/>
    </row>
    <row r="802" spans="2:15" hidden="1" outlineLevel="1">
      <c r="B802" s="24"/>
      <c r="C802" s="294">
        <v>44806</v>
      </c>
      <c r="D802" s="18" t="s">
        <v>150</v>
      </c>
      <c r="E802" s="285"/>
      <c r="F802" s="285"/>
      <c r="G802" s="285"/>
      <c r="H802" s="285"/>
      <c r="I802" s="285"/>
      <c r="J802" s="285"/>
      <c r="K802" s="285"/>
      <c r="L802" s="285"/>
      <c r="M802" s="285"/>
      <c r="N802" s="285"/>
      <c r="O802" s="286"/>
    </row>
    <row r="803" spans="2:15" hidden="1" outlineLevel="1">
      <c r="B803" s="24"/>
      <c r="C803" s="294">
        <v>44807</v>
      </c>
      <c r="D803" s="18" t="s">
        <v>150</v>
      </c>
      <c r="E803" s="285"/>
      <c r="F803" s="285"/>
      <c r="G803" s="285"/>
      <c r="H803" s="285"/>
      <c r="I803" s="285"/>
      <c r="J803" s="285"/>
      <c r="K803" s="285"/>
      <c r="L803" s="285"/>
      <c r="M803" s="285"/>
      <c r="N803" s="285"/>
      <c r="O803" s="286"/>
    </row>
    <row r="804" spans="2:15" hidden="1" outlineLevel="1">
      <c r="B804" s="24"/>
      <c r="C804" s="294">
        <v>44808</v>
      </c>
      <c r="D804" s="18" t="s">
        <v>150</v>
      </c>
      <c r="E804" s="285"/>
      <c r="F804" s="285"/>
      <c r="G804" s="285"/>
      <c r="H804" s="285"/>
      <c r="I804" s="285"/>
      <c r="J804" s="285"/>
      <c r="K804" s="285"/>
      <c r="L804" s="285"/>
      <c r="M804" s="285"/>
      <c r="N804" s="285"/>
      <c r="O804" s="286"/>
    </row>
    <row r="805" spans="2:15" hidden="1" outlineLevel="1">
      <c r="B805" s="24"/>
      <c r="C805" s="294">
        <v>44809</v>
      </c>
      <c r="D805" s="18" t="s">
        <v>150</v>
      </c>
      <c r="E805" s="285"/>
      <c r="F805" s="285"/>
      <c r="G805" s="285"/>
      <c r="H805" s="285"/>
      <c r="I805" s="285"/>
      <c r="J805" s="285"/>
      <c r="K805" s="285"/>
      <c r="L805" s="285"/>
      <c r="M805" s="285"/>
      <c r="N805" s="285"/>
      <c r="O805" s="286"/>
    </row>
    <row r="806" spans="2:15" hidden="1" outlineLevel="1">
      <c r="B806" s="24"/>
      <c r="C806" s="294">
        <v>44810</v>
      </c>
      <c r="D806" s="18" t="s">
        <v>150</v>
      </c>
      <c r="E806" s="285"/>
      <c r="F806" s="285"/>
      <c r="G806" s="285"/>
      <c r="H806" s="285"/>
      <c r="I806" s="285"/>
      <c r="J806" s="285"/>
      <c r="K806" s="285"/>
      <c r="L806" s="285"/>
      <c r="M806" s="285"/>
      <c r="N806" s="285"/>
      <c r="O806" s="286"/>
    </row>
    <row r="807" spans="2:15" hidden="1" outlineLevel="1">
      <c r="B807" s="24"/>
      <c r="C807" s="294">
        <v>44811</v>
      </c>
      <c r="D807" s="18" t="s">
        <v>150</v>
      </c>
      <c r="E807" s="285"/>
      <c r="F807" s="285"/>
      <c r="G807" s="285"/>
      <c r="H807" s="285"/>
      <c r="I807" s="285"/>
      <c r="J807" s="285"/>
      <c r="K807" s="285"/>
      <c r="L807" s="285"/>
      <c r="M807" s="285"/>
      <c r="N807" s="285"/>
      <c r="O807" s="286"/>
    </row>
    <row r="808" spans="2:15" hidden="1" outlineLevel="1">
      <c r="B808" s="24"/>
      <c r="C808" s="294">
        <v>44812</v>
      </c>
      <c r="D808" s="18" t="s">
        <v>150</v>
      </c>
      <c r="E808" s="285"/>
      <c r="F808" s="285"/>
      <c r="G808" s="285"/>
      <c r="H808" s="285"/>
      <c r="I808" s="285"/>
      <c r="J808" s="285"/>
      <c r="K808" s="285"/>
      <c r="L808" s="285"/>
      <c r="M808" s="285"/>
      <c r="N808" s="285"/>
      <c r="O808" s="286"/>
    </row>
    <row r="809" spans="2:15" hidden="1" outlineLevel="1">
      <c r="B809" s="24"/>
      <c r="C809" s="294">
        <v>44813</v>
      </c>
      <c r="D809" s="18" t="s">
        <v>150</v>
      </c>
      <c r="E809" s="285"/>
      <c r="F809" s="285"/>
      <c r="G809" s="285"/>
      <c r="H809" s="285"/>
      <c r="I809" s="285"/>
      <c r="J809" s="285"/>
      <c r="K809" s="285"/>
      <c r="L809" s="285"/>
      <c r="M809" s="285"/>
      <c r="N809" s="285"/>
      <c r="O809" s="286"/>
    </row>
    <row r="810" spans="2:15" hidden="1" outlineLevel="1">
      <c r="B810" s="24"/>
      <c r="C810" s="294">
        <v>44814</v>
      </c>
      <c r="D810" s="18" t="s">
        <v>150</v>
      </c>
      <c r="E810" s="285"/>
      <c r="F810" s="285"/>
      <c r="G810" s="285"/>
      <c r="H810" s="285"/>
      <c r="I810" s="285"/>
      <c r="J810" s="285"/>
      <c r="K810" s="285"/>
      <c r="L810" s="285"/>
      <c r="M810" s="285"/>
      <c r="N810" s="285"/>
      <c r="O810" s="286"/>
    </row>
    <row r="811" spans="2:15" hidden="1" outlineLevel="1">
      <c r="B811" s="24"/>
      <c r="C811" s="294">
        <v>44815</v>
      </c>
      <c r="D811" s="18" t="s">
        <v>150</v>
      </c>
      <c r="E811" s="285"/>
      <c r="F811" s="285"/>
      <c r="G811" s="285"/>
      <c r="H811" s="285"/>
      <c r="I811" s="285"/>
      <c r="J811" s="285"/>
      <c r="K811" s="285"/>
      <c r="L811" s="285"/>
      <c r="M811" s="285"/>
      <c r="N811" s="285"/>
      <c r="O811" s="286"/>
    </row>
    <row r="812" spans="2:15" hidden="1" outlineLevel="1">
      <c r="B812" s="24"/>
      <c r="C812" s="294">
        <v>44816</v>
      </c>
      <c r="D812" s="18" t="s">
        <v>150</v>
      </c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6"/>
    </row>
    <row r="813" spans="2:15" hidden="1" outlineLevel="1">
      <c r="B813" s="24"/>
      <c r="C813" s="294">
        <v>44817</v>
      </c>
      <c r="D813" s="18" t="s">
        <v>150</v>
      </c>
      <c r="E813" s="285"/>
      <c r="F813" s="285"/>
      <c r="G813" s="285"/>
      <c r="H813" s="285"/>
      <c r="I813" s="285"/>
      <c r="J813" s="285"/>
      <c r="K813" s="285"/>
      <c r="L813" s="285"/>
      <c r="M813" s="285"/>
      <c r="N813" s="285"/>
      <c r="O813" s="286"/>
    </row>
    <row r="814" spans="2:15" hidden="1" outlineLevel="1">
      <c r="B814" s="24"/>
      <c r="C814" s="294">
        <v>44818</v>
      </c>
      <c r="D814" s="18" t="s">
        <v>150</v>
      </c>
      <c r="E814" s="285"/>
      <c r="F814" s="285"/>
      <c r="G814" s="285"/>
      <c r="H814" s="285"/>
      <c r="I814" s="285"/>
      <c r="J814" s="285"/>
      <c r="K814" s="285"/>
      <c r="L814" s="285"/>
      <c r="M814" s="285"/>
      <c r="N814" s="285"/>
      <c r="O814" s="286"/>
    </row>
    <row r="815" spans="2:15" hidden="1" outlineLevel="1">
      <c r="B815" s="24"/>
      <c r="C815" s="294">
        <v>44819</v>
      </c>
      <c r="D815" s="18" t="s">
        <v>150</v>
      </c>
      <c r="E815" s="285"/>
      <c r="F815" s="285"/>
      <c r="G815" s="285"/>
      <c r="H815" s="285"/>
      <c r="I815" s="285"/>
      <c r="J815" s="285"/>
      <c r="K815" s="285"/>
      <c r="L815" s="285"/>
      <c r="M815" s="285"/>
      <c r="N815" s="285"/>
      <c r="O815" s="286"/>
    </row>
    <row r="816" spans="2:15" hidden="1" outlineLevel="1">
      <c r="B816" s="24"/>
      <c r="C816" s="294">
        <v>44820</v>
      </c>
      <c r="D816" s="18" t="s">
        <v>150</v>
      </c>
      <c r="E816" s="285"/>
      <c r="F816" s="285"/>
      <c r="G816" s="285"/>
      <c r="H816" s="285"/>
      <c r="I816" s="285"/>
      <c r="J816" s="285"/>
      <c r="K816" s="285"/>
      <c r="L816" s="285"/>
      <c r="M816" s="285"/>
      <c r="N816" s="285"/>
      <c r="O816" s="286"/>
    </row>
    <row r="817" spans="2:15" hidden="1" outlineLevel="1">
      <c r="B817" s="24"/>
      <c r="C817" s="294">
        <v>44821</v>
      </c>
      <c r="D817" s="18" t="s">
        <v>150</v>
      </c>
      <c r="E817" s="285"/>
      <c r="F817" s="285"/>
      <c r="G817" s="285"/>
      <c r="H817" s="285"/>
      <c r="I817" s="285"/>
      <c r="J817" s="285"/>
      <c r="K817" s="285"/>
      <c r="L817" s="285"/>
      <c r="M817" s="285"/>
      <c r="N817" s="285"/>
      <c r="O817" s="286"/>
    </row>
    <row r="818" spans="2:15" hidden="1" outlineLevel="1">
      <c r="B818" s="24"/>
      <c r="C818" s="294">
        <v>44822</v>
      </c>
      <c r="D818" s="18" t="s">
        <v>150</v>
      </c>
      <c r="E818" s="285"/>
      <c r="F818" s="285"/>
      <c r="G818" s="285"/>
      <c r="H818" s="285"/>
      <c r="I818" s="285"/>
      <c r="J818" s="285"/>
      <c r="K818" s="285"/>
      <c r="L818" s="285"/>
      <c r="M818" s="285"/>
      <c r="N818" s="285"/>
      <c r="O818" s="286"/>
    </row>
    <row r="819" spans="2:15" hidden="1" outlineLevel="1">
      <c r="B819" s="24"/>
      <c r="C819" s="294">
        <v>44823</v>
      </c>
      <c r="D819" s="18" t="s">
        <v>150</v>
      </c>
      <c r="E819" s="285"/>
      <c r="F819" s="285"/>
      <c r="G819" s="285"/>
      <c r="H819" s="285"/>
      <c r="I819" s="285"/>
      <c r="J819" s="285"/>
      <c r="K819" s="285"/>
      <c r="L819" s="285"/>
      <c r="M819" s="285"/>
      <c r="N819" s="285"/>
      <c r="O819" s="286"/>
    </row>
    <row r="820" spans="2:15" hidden="1" outlineLevel="1">
      <c r="B820" s="24"/>
      <c r="C820" s="294">
        <v>44824</v>
      </c>
      <c r="D820" s="18" t="s">
        <v>150</v>
      </c>
      <c r="E820" s="285"/>
      <c r="F820" s="285"/>
      <c r="G820" s="285"/>
      <c r="H820" s="285"/>
      <c r="I820" s="285"/>
      <c r="J820" s="285"/>
      <c r="K820" s="285"/>
      <c r="L820" s="285"/>
      <c r="M820" s="285"/>
      <c r="N820" s="285"/>
      <c r="O820" s="286"/>
    </row>
    <row r="821" spans="2:15" hidden="1" outlineLevel="1">
      <c r="B821" s="24"/>
      <c r="C821" s="294">
        <v>44825</v>
      </c>
      <c r="D821" s="18" t="s">
        <v>150</v>
      </c>
      <c r="E821" s="285"/>
      <c r="F821" s="285"/>
      <c r="G821" s="285"/>
      <c r="H821" s="285"/>
      <c r="I821" s="285"/>
      <c r="J821" s="285"/>
      <c r="K821" s="285"/>
      <c r="L821" s="285"/>
      <c r="M821" s="285"/>
      <c r="N821" s="285"/>
      <c r="O821" s="286"/>
    </row>
    <row r="822" spans="2:15" hidden="1" outlineLevel="1">
      <c r="B822" s="24"/>
      <c r="C822" s="294">
        <v>44826</v>
      </c>
      <c r="D822" s="18" t="s">
        <v>150</v>
      </c>
      <c r="E822" s="285"/>
      <c r="F822" s="285"/>
      <c r="G822" s="285"/>
      <c r="H822" s="285"/>
      <c r="I822" s="285"/>
      <c r="J822" s="285"/>
      <c r="K822" s="285"/>
      <c r="L822" s="285"/>
      <c r="M822" s="285"/>
      <c r="N822" s="285"/>
      <c r="O822" s="286"/>
    </row>
    <row r="823" spans="2:15" hidden="1" outlineLevel="1">
      <c r="B823" s="24"/>
      <c r="C823" s="294">
        <v>44827</v>
      </c>
      <c r="D823" s="18" t="s">
        <v>150</v>
      </c>
      <c r="E823" s="285"/>
      <c r="F823" s="285"/>
      <c r="G823" s="285"/>
      <c r="H823" s="285"/>
      <c r="I823" s="285"/>
      <c r="J823" s="285"/>
      <c r="K823" s="285"/>
      <c r="L823" s="285"/>
      <c r="M823" s="285"/>
      <c r="N823" s="285"/>
      <c r="O823" s="286"/>
    </row>
    <row r="824" spans="2:15" hidden="1" outlineLevel="1">
      <c r="B824" s="24"/>
      <c r="C824" s="294">
        <v>44828</v>
      </c>
      <c r="D824" s="18" t="s">
        <v>150</v>
      </c>
      <c r="E824" s="285"/>
      <c r="F824" s="285"/>
      <c r="G824" s="285"/>
      <c r="H824" s="285"/>
      <c r="I824" s="285"/>
      <c r="J824" s="285"/>
      <c r="K824" s="285"/>
      <c r="L824" s="285"/>
      <c r="M824" s="285"/>
      <c r="N824" s="285"/>
      <c r="O824" s="286"/>
    </row>
    <row r="825" spans="2:15" hidden="1" outlineLevel="1">
      <c r="B825" s="24"/>
      <c r="C825" s="294">
        <v>44829</v>
      </c>
      <c r="D825" s="18" t="s">
        <v>150</v>
      </c>
      <c r="E825" s="285"/>
      <c r="F825" s="285"/>
      <c r="G825" s="285"/>
      <c r="H825" s="285"/>
      <c r="I825" s="285"/>
      <c r="J825" s="285"/>
      <c r="K825" s="285"/>
      <c r="L825" s="285"/>
      <c r="M825" s="285"/>
      <c r="N825" s="285"/>
      <c r="O825" s="286"/>
    </row>
    <row r="826" spans="2:15" hidden="1" outlineLevel="1">
      <c r="B826" s="24"/>
      <c r="C826" s="294">
        <v>44830</v>
      </c>
      <c r="D826" s="18" t="s">
        <v>150</v>
      </c>
      <c r="E826" s="285"/>
      <c r="F826" s="285"/>
      <c r="G826" s="285"/>
      <c r="H826" s="285"/>
      <c r="I826" s="285"/>
      <c r="J826" s="285"/>
      <c r="K826" s="285"/>
      <c r="L826" s="285"/>
      <c r="M826" s="285"/>
      <c r="N826" s="285"/>
      <c r="O826" s="286"/>
    </row>
    <row r="827" spans="2:15" hidden="1" outlineLevel="1">
      <c r="B827" s="24"/>
      <c r="C827" s="294">
        <v>44831</v>
      </c>
      <c r="D827" s="18" t="s">
        <v>150</v>
      </c>
      <c r="E827" s="285"/>
      <c r="F827" s="285"/>
      <c r="G827" s="285"/>
      <c r="H827" s="285"/>
      <c r="I827" s="285"/>
      <c r="J827" s="285"/>
      <c r="K827" s="285"/>
      <c r="L827" s="285"/>
      <c r="M827" s="285"/>
      <c r="N827" s="285"/>
      <c r="O827" s="286"/>
    </row>
    <row r="828" spans="2:15" hidden="1" outlineLevel="1">
      <c r="B828" s="24"/>
      <c r="C828" s="294">
        <v>44832</v>
      </c>
      <c r="D828" s="18" t="s">
        <v>150</v>
      </c>
      <c r="E828" s="285"/>
      <c r="F828" s="285"/>
      <c r="G828" s="285"/>
      <c r="H828" s="285"/>
      <c r="I828" s="285"/>
      <c r="J828" s="285"/>
      <c r="K828" s="285"/>
      <c r="L828" s="285"/>
      <c r="M828" s="285"/>
      <c r="N828" s="285"/>
      <c r="O828" s="286"/>
    </row>
    <row r="829" spans="2:15" hidden="1" outlineLevel="1">
      <c r="B829" s="24"/>
      <c r="C829" s="294">
        <v>44833</v>
      </c>
      <c r="D829" s="18" t="s">
        <v>150</v>
      </c>
      <c r="E829" s="285"/>
      <c r="F829" s="285"/>
      <c r="G829" s="285"/>
      <c r="H829" s="285"/>
      <c r="I829" s="285"/>
      <c r="J829" s="285"/>
      <c r="K829" s="285"/>
      <c r="L829" s="285"/>
      <c r="M829" s="285"/>
      <c r="N829" s="285"/>
      <c r="O829" s="286"/>
    </row>
    <row r="830" spans="2:15" ht="16" hidden="1" outlineLevel="1" thickBot="1">
      <c r="B830" s="24"/>
      <c r="C830" s="315">
        <v>44834</v>
      </c>
      <c r="D830" s="316" t="s">
        <v>150</v>
      </c>
      <c r="E830" s="285"/>
      <c r="F830" s="285"/>
      <c r="G830" s="285"/>
      <c r="H830" s="285"/>
      <c r="I830" s="285"/>
      <c r="J830" s="285"/>
      <c r="K830" s="285"/>
      <c r="L830" s="285"/>
      <c r="M830" s="285"/>
      <c r="N830" s="285"/>
      <c r="O830" s="286"/>
    </row>
    <row r="831" spans="2:15" hidden="1" outlineLevel="1">
      <c r="B831" s="24"/>
      <c r="C831" s="294">
        <v>44835</v>
      </c>
      <c r="D831" s="18" t="s">
        <v>151</v>
      </c>
      <c r="E831" s="285"/>
      <c r="F831" s="285"/>
      <c r="G831" s="285"/>
      <c r="H831" s="285"/>
      <c r="I831" s="285"/>
      <c r="J831" s="285"/>
      <c r="K831" s="285"/>
      <c r="L831" s="285"/>
      <c r="M831" s="285"/>
      <c r="N831" s="285"/>
      <c r="O831" s="286"/>
    </row>
    <row r="832" spans="2:15" hidden="1" outlineLevel="1">
      <c r="B832" s="24"/>
      <c r="C832" s="294">
        <v>44836</v>
      </c>
      <c r="D832" s="18" t="s">
        <v>151</v>
      </c>
      <c r="E832" s="285"/>
      <c r="F832" s="285"/>
      <c r="G832" s="285"/>
      <c r="H832" s="285"/>
      <c r="I832" s="285"/>
      <c r="J832" s="285"/>
      <c r="K832" s="285"/>
      <c r="L832" s="285"/>
      <c r="M832" s="285"/>
      <c r="N832" s="285"/>
      <c r="O832" s="286"/>
    </row>
    <row r="833" spans="2:15" hidden="1" outlineLevel="1">
      <c r="B833" s="24"/>
      <c r="C833" s="294">
        <v>44837</v>
      </c>
      <c r="D833" s="18" t="s">
        <v>151</v>
      </c>
      <c r="E833" s="285"/>
      <c r="F833" s="285"/>
      <c r="G833" s="285"/>
      <c r="H833" s="285"/>
      <c r="I833" s="285"/>
      <c r="J833" s="285"/>
      <c r="K833" s="285"/>
      <c r="L833" s="285"/>
      <c r="M833" s="285"/>
      <c r="N833" s="285"/>
      <c r="O833" s="286"/>
    </row>
    <row r="834" spans="2:15" hidden="1" outlineLevel="1">
      <c r="B834" s="24"/>
      <c r="C834" s="294">
        <v>44838</v>
      </c>
      <c r="D834" s="18" t="s">
        <v>151</v>
      </c>
      <c r="E834" s="285"/>
      <c r="F834" s="285"/>
      <c r="G834" s="285"/>
      <c r="H834" s="285"/>
      <c r="I834" s="285"/>
      <c r="J834" s="285"/>
      <c r="K834" s="285"/>
      <c r="L834" s="285"/>
      <c r="M834" s="285"/>
      <c r="N834" s="285"/>
      <c r="O834" s="286"/>
    </row>
    <row r="835" spans="2:15" hidden="1" outlineLevel="1">
      <c r="B835" s="24"/>
      <c r="C835" s="294">
        <v>44839</v>
      </c>
      <c r="D835" s="18" t="s">
        <v>151</v>
      </c>
      <c r="E835" s="285"/>
      <c r="F835" s="285"/>
      <c r="G835" s="285"/>
      <c r="H835" s="285"/>
      <c r="I835" s="285"/>
      <c r="J835" s="285"/>
      <c r="K835" s="285"/>
      <c r="L835" s="285"/>
      <c r="M835" s="285"/>
      <c r="N835" s="285"/>
      <c r="O835" s="286"/>
    </row>
    <row r="836" spans="2:15" hidden="1" outlineLevel="1">
      <c r="B836" s="24"/>
      <c r="C836" s="294">
        <v>44840</v>
      </c>
      <c r="D836" s="18" t="s">
        <v>151</v>
      </c>
      <c r="E836" s="285"/>
      <c r="F836" s="285"/>
      <c r="G836" s="285"/>
      <c r="H836" s="285"/>
      <c r="I836" s="285"/>
      <c r="J836" s="285"/>
      <c r="K836" s="285"/>
      <c r="L836" s="285"/>
      <c r="M836" s="285"/>
      <c r="N836" s="285"/>
      <c r="O836" s="286"/>
    </row>
    <row r="837" spans="2:15" hidden="1" outlineLevel="1">
      <c r="B837" s="24"/>
      <c r="C837" s="294">
        <v>44841</v>
      </c>
      <c r="D837" s="18" t="s">
        <v>151</v>
      </c>
      <c r="E837" s="285"/>
      <c r="F837" s="285"/>
      <c r="G837" s="285"/>
      <c r="H837" s="285"/>
      <c r="I837" s="285"/>
      <c r="J837" s="285"/>
      <c r="K837" s="285"/>
      <c r="L837" s="285"/>
      <c r="M837" s="285"/>
      <c r="N837" s="285"/>
      <c r="O837" s="286"/>
    </row>
    <row r="838" spans="2:15" hidden="1" outlineLevel="1">
      <c r="B838" s="24"/>
      <c r="C838" s="294">
        <v>44842</v>
      </c>
      <c r="D838" s="18" t="s">
        <v>151</v>
      </c>
      <c r="E838" s="285"/>
      <c r="F838" s="285"/>
      <c r="G838" s="285"/>
      <c r="H838" s="285"/>
      <c r="I838" s="285"/>
      <c r="J838" s="285"/>
      <c r="K838" s="285"/>
      <c r="L838" s="285"/>
      <c r="M838" s="285"/>
      <c r="N838" s="285"/>
      <c r="O838" s="286"/>
    </row>
    <row r="839" spans="2:15" hidden="1" outlineLevel="1">
      <c r="B839" s="24"/>
      <c r="C839" s="294">
        <v>44843</v>
      </c>
      <c r="D839" s="18" t="s">
        <v>151</v>
      </c>
      <c r="E839" s="285"/>
      <c r="F839" s="285"/>
      <c r="G839" s="285"/>
      <c r="H839" s="285"/>
      <c r="I839" s="285"/>
      <c r="J839" s="285"/>
      <c r="K839" s="285"/>
      <c r="L839" s="285"/>
      <c r="M839" s="285"/>
      <c r="N839" s="285"/>
      <c r="O839" s="286"/>
    </row>
    <row r="840" spans="2:15" hidden="1" outlineLevel="1">
      <c r="B840" s="24"/>
      <c r="C840" s="294">
        <v>44844</v>
      </c>
      <c r="D840" s="18" t="s">
        <v>151</v>
      </c>
      <c r="E840" s="285"/>
      <c r="F840" s="285"/>
      <c r="G840" s="285"/>
      <c r="H840" s="285"/>
      <c r="I840" s="285"/>
      <c r="J840" s="285"/>
      <c r="K840" s="285"/>
      <c r="L840" s="285"/>
      <c r="M840" s="285"/>
      <c r="N840" s="285"/>
      <c r="O840" s="286"/>
    </row>
    <row r="841" spans="2:15" hidden="1" outlineLevel="1">
      <c r="B841" s="24"/>
      <c r="C841" s="294">
        <v>44845</v>
      </c>
      <c r="D841" s="18" t="s">
        <v>151</v>
      </c>
      <c r="E841" s="285"/>
      <c r="F841" s="285"/>
      <c r="G841" s="285"/>
      <c r="H841" s="285"/>
      <c r="I841" s="285"/>
      <c r="J841" s="285"/>
      <c r="K841" s="285"/>
      <c r="L841" s="285"/>
      <c r="M841" s="285"/>
      <c r="N841" s="285"/>
      <c r="O841" s="286"/>
    </row>
    <row r="842" spans="2:15" hidden="1" outlineLevel="1">
      <c r="B842" s="24"/>
      <c r="C842" s="294">
        <v>44846</v>
      </c>
      <c r="D842" s="18" t="s">
        <v>151</v>
      </c>
      <c r="E842" s="285"/>
      <c r="F842" s="285"/>
      <c r="G842" s="285"/>
      <c r="H842" s="285"/>
      <c r="I842" s="285"/>
      <c r="J842" s="285"/>
      <c r="K842" s="285"/>
      <c r="L842" s="285"/>
      <c r="M842" s="285"/>
      <c r="N842" s="285"/>
      <c r="O842" s="286"/>
    </row>
    <row r="843" spans="2:15" hidden="1" outlineLevel="1">
      <c r="B843" s="24"/>
      <c r="C843" s="294">
        <v>44847</v>
      </c>
      <c r="D843" s="18" t="s">
        <v>151</v>
      </c>
      <c r="E843" s="285"/>
      <c r="F843" s="285"/>
      <c r="G843" s="285"/>
      <c r="H843" s="285"/>
      <c r="I843" s="285"/>
      <c r="J843" s="285"/>
      <c r="K843" s="285"/>
      <c r="L843" s="285"/>
      <c r="M843" s="285"/>
      <c r="N843" s="285"/>
      <c r="O843" s="286"/>
    </row>
    <row r="844" spans="2:15" hidden="1" outlineLevel="1">
      <c r="B844" s="24"/>
      <c r="C844" s="294">
        <v>44848</v>
      </c>
      <c r="D844" s="18" t="s">
        <v>151</v>
      </c>
      <c r="E844" s="285"/>
      <c r="F844" s="285"/>
      <c r="G844" s="285"/>
      <c r="H844" s="285"/>
      <c r="I844" s="285"/>
      <c r="J844" s="285"/>
      <c r="K844" s="285"/>
      <c r="L844" s="285"/>
      <c r="M844" s="285"/>
      <c r="N844" s="285"/>
      <c r="O844" s="286"/>
    </row>
    <row r="845" spans="2:15" hidden="1" outlineLevel="1">
      <c r="B845" s="24"/>
      <c r="C845" s="294">
        <v>44849</v>
      </c>
      <c r="D845" s="18" t="s">
        <v>151</v>
      </c>
      <c r="E845" s="285"/>
      <c r="F845" s="285"/>
      <c r="G845" s="285"/>
      <c r="H845" s="285"/>
      <c r="I845" s="285"/>
      <c r="J845" s="285"/>
      <c r="K845" s="285"/>
      <c r="L845" s="285"/>
      <c r="M845" s="285"/>
      <c r="N845" s="285"/>
      <c r="O845" s="286"/>
    </row>
    <row r="846" spans="2:15" hidden="1" outlineLevel="1">
      <c r="B846" s="24"/>
      <c r="C846" s="294">
        <v>44850</v>
      </c>
      <c r="D846" s="18" t="s">
        <v>151</v>
      </c>
      <c r="E846" s="285"/>
      <c r="F846" s="285"/>
      <c r="G846" s="285"/>
      <c r="H846" s="285"/>
      <c r="I846" s="285"/>
      <c r="J846" s="285"/>
      <c r="K846" s="285"/>
      <c r="L846" s="285"/>
      <c r="M846" s="285"/>
      <c r="N846" s="285"/>
      <c r="O846" s="286"/>
    </row>
    <row r="847" spans="2:15" hidden="1" outlineLevel="1">
      <c r="B847" s="24"/>
      <c r="C847" s="294">
        <v>44851</v>
      </c>
      <c r="D847" s="18" t="s">
        <v>151</v>
      </c>
      <c r="E847" s="285"/>
      <c r="F847" s="285"/>
      <c r="G847" s="285"/>
      <c r="H847" s="285"/>
      <c r="I847" s="285"/>
      <c r="J847" s="285"/>
      <c r="K847" s="285"/>
      <c r="L847" s="285"/>
      <c r="M847" s="285"/>
      <c r="N847" s="285"/>
      <c r="O847" s="286"/>
    </row>
    <row r="848" spans="2:15" hidden="1" outlineLevel="1">
      <c r="B848" s="24"/>
      <c r="C848" s="294">
        <v>44852</v>
      </c>
      <c r="D848" s="18" t="s">
        <v>151</v>
      </c>
      <c r="E848" s="285"/>
      <c r="F848" s="285"/>
      <c r="G848" s="285"/>
      <c r="H848" s="285"/>
      <c r="I848" s="285"/>
      <c r="J848" s="285"/>
      <c r="K848" s="285"/>
      <c r="L848" s="285"/>
      <c r="M848" s="285"/>
      <c r="N848" s="285"/>
      <c r="O848" s="286"/>
    </row>
    <row r="849" spans="2:15" hidden="1" outlineLevel="1">
      <c r="B849" s="24"/>
      <c r="C849" s="294">
        <v>44853</v>
      </c>
      <c r="D849" s="18" t="s">
        <v>151</v>
      </c>
      <c r="E849" s="285"/>
      <c r="F849" s="285"/>
      <c r="G849" s="285"/>
      <c r="H849" s="285"/>
      <c r="I849" s="285"/>
      <c r="J849" s="285"/>
      <c r="K849" s="285"/>
      <c r="L849" s="285"/>
      <c r="M849" s="285"/>
      <c r="N849" s="285"/>
      <c r="O849" s="286"/>
    </row>
    <row r="850" spans="2:15" hidden="1" outlineLevel="1">
      <c r="B850" s="24"/>
      <c r="C850" s="294">
        <v>44854</v>
      </c>
      <c r="D850" s="18" t="s">
        <v>151</v>
      </c>
      <c r="E850" s="285"/>
      <c r="F850" s="285"/>
      <c r="G850" s="285"/>
      <c r="H850" s="285"/>
      <c r="I850" s="285"/>
      <c r="J850" s="285"/>
      <c r="K850" s="285"/>
      <c r="L850" s="285"/>
      <c r="M850" s="285"/>
      <c r="N850" s="285"/>
      <c r="O850" s="286"/>
    </row>
    <row r="851" spans="2:15" hidden="1" outlineLevel="1">
      <c r="B851" s="24"/>
      <c r="C851" s="294">
        <v>44855</v>
      </c>
      <c r="D851" s="18" t="s">
        <v>151</v>
      </c>
      <c r="E851" s="285"/>
      <c r="F851" s="285"/>
      <c r="G851" s="285"/>
      <c r="H851" s="285"/>
      <c r="I851" s="285"/>
      <c r="J851" s="285"/>
      <c r="K851" s="285"/>
      <c r="L851" s="285"/>
      <c r="M851" s="285"/>
      <c r="N851" s="285"/>
      <c r="O851" s="286"/>
    </row>
    <row r="852" spans="2:15" hidden="1" outlineLevel="1">
      <c r="B852" s="24"/>
      <c r="C852" s="294">
        <v>44856</v>
      </c>
      <c r="D852" s="18" t="s">
        <v>151</v>
      </c>
      <c r="E852" s="285"/>
      <c r="F852" s="285"/>
      <c r="G852" s="285"/>
      <c r="H852" s="285"/>
      <c r="I852" s="285"/>
      <c r="J852" s="285"/>
      <c r="K852" s="285"/>
      <c r="L852" s="285"/>
      <c r="M852" s="285"/>
      <c r="N852" s="285"/>
      <c r="O852" s="286"/>
    </row>
    <row r="853" spans="2:15" hidden="1" outlineLevel="1">
      <c r="B853" s="24"/>
      <c r="C853" s="294">
        <v>44857</v>
      </c>
      <c r="D853" s="18" t="s">
        <v>151</v>
      </c>
      <c r="E853" s="285"/>
      <c r="F853" s="285"/>
      <c r="G853" s="285"/>
      <c r="H853" s="285"/>
      <c r="I853" s="285"/>
      <c r="J853" s="285"/>
      <c r="K853" s="285"/>
      <c r="L853" s="285"/>
      <c r="M853" s="285"/>
      <c r="N853" s="285"/>
      <c r="O853" s="286"/>
    </row>
    <row r="854" spans="2:15" hidden="1" outlineLevel="1">
      <c r="B854" s="24"/>
      <c r="C854" s="294">
        <v>44858</v>
      </c>
      <c r="D854" s="18" t="s">
        <v>151</v>
      </c>
      <c r="E854" s="285"/>
      <c r="F854" s="285"/>
      <c r="G854" s="285"/>
      <c r="H854" s="285"/>
      <c r="I854" s="285"/>
      <c r="J854" s="285"/>
      <c r="K854" s="285"/>
      <c r="L854" s="285"/>
      <c r="M854" s="285"/>
      <c r="N854" s="285"/>
      <c r="O854" s="286"/>
    </row>
    <row r="855" spans="2:15" hidden="1" outlineLevel="1">
      <c r="B855" s="24"/>
      <c r="C855" s="294">
        <v>44859</v>
      </c>
      <c r="D855" s="18" t="s">
        <v>151</v>
      </c>
      <c r="E855" s="285"/>
      <c r="F855" s="285"/>
      <c r="G855" s="285"/>
      <c r="H855" s="285"/>
      <c r="I855" s="285"/>
      <c r="J855" s="285"/>
      <c r="K855" s="285"/>
      <c r="L855" s="285"/>
      <c r="M855" s="285"/>
      <c r="N855" s="285"/>
      <c r="O855" s="286"/>
    </row>
    <row r="856" spans="2:15" hidden="1" outlineLevel="1">
      <c r="B856" s="24"/>
      <c r="C856" s="294">
        <v>44860</v>
      </c>
      <c r="D856" s="18" t="s">
        <v>151</v>
      </c>
      <c r="E856" s="285"/>
      <c r="F856" s="285"/>
      <c r="G856" s="285"/>
      <c r="H856" s="285"/>
      <c r="I856" s="285"/>
      <c r="J856" s="285"/>
      <c r="K856" s="285"/>
      <c r="L856" s="285"/>
      <c r="M856" s="285"/>
      <c r="N856" s="285"/>
      <c r="O856" s="286"/>
    </row>
    <row r="857" spans="2:15" hidden="1" outlineLevel="1">
      <c r="B857" s="24"/>
      <c r="C857" s="294">
        <v>44861</v>
      </c>
      <c r="D857" s="18" t="s">
        <v>151</v>
      </c>
      <c r="E857" s="285"/>
      <c r="F857" s="285"/>
      <c r="G857" s="285"/>
      <c r="H857" s="285"/>
      <c r="I857" s="285"/>
      <c r="J857" s="285"/>
      <c r="K857" s="285"/>
      <c r="L857" s="285"/>
      <c r="M857" s="285"/>
      <c r="N857" s="285"/>
      <c r="O857" s="286"/>
    </row>
    <row r="858" spans="2:15" hidden="1" outlineLevel="1">
      <c r="B858" s="24"/>
      <c r="C858" s="294">
        <v>44862</v>
      </c>
      <c r="D858" s="18" t="s">
        <v>151</v>
      </c>
      <c r="E858" s="285"/>
      <c r="F858" s="285"/>
      <c r="G858" s="285"/>
      <c r="H858" s="285"/>
      <c r="I858" s="285"/>
      <c r="J858" s="285"/>
      <c r="K858" s="285"/>
      <c r="L858" s="285"/>
      <c r="M858" s="285"/>
      <c r="N858" s="285"/>
      <c r="O858" s="286"/>
    </row>
    <row r="859" spans="2:15" hidden="1" outlineLevel="1">
      <c r="B859" s="24"/>
      <c r="C859" s="294">
        <v>44863</v>
      </c>
      <c r="D859" s="18" t="s">
        <v>151</v>
      </c>
      <c r="E859" s="285"/>
      <c r="F859" s="285"/>
      <c r="G859" s="285"/>
      <c r="H859" s="285"/>
      <c r="I859" s="285"/>
      <c r="J859" s="285"/>
      <c r="K859" s="285"/>
      <c r="L859" s="285"/>
      <c r="M859" s="285"/>
      <c r="N859" s="285"/>
      <c r="O859" s="286"/>
    </row>
    <row r="860" spans="2:15" hidden="1" outlineLevel="1">
      <c r="B860" s="24"/>
      <c r="C860" s="294">
        <v>44864</v>
      </c>
      <c r="D860" s="18" t="s">
        <v>151</v>
      </c>
      <c r="E860" s="285"/>
      <c r="F860" s="285"/>
      <c r="G860" s="285"/>
      <c r="H860" s="285"/>
      <c r="I860" s="285"/>
      <c r="J860" s="285"/>
      <c r="K860" s="285"/>
      <c r="L860" s="285"/>
      <c r="M860" s="285"/>
      <c r="N860" s="285"/>
      <c r="O860" s="286"/>
    </row>
    <row r="861" spans="2:15" hidden="1" outlineLevel="1">
      <c r="B861" s="24"/>
      <c r="C861" s="294">
        <v>44865</v>
      </c>
      <c r="D861" s="18" t="s">
        <v>151</v>
      </c>
      <c r="E861" s="285"/>
      <c r="F861" s="285"/>
      <c r="G861" s="285"/>
      <c r="H861" s="285"/>
      <c r="I861" s="285"/>
      <c r="J861" s="285"/>
      <c r="K861" s="285"/>
      <c r="L861" s="285"/>
      <c r="M861" s="285"/>
      <c r="N861" s="285"/>
      <c r="O861" s="286"/>
    </row>
    <row r="862" spans="2:15" hidden="1" outlineLevel="1">
      <c r="B862" s="24"/>
      <c r="C862" s="294">
        <v>44866</v>
      </c>
      <c r="D862" s="18" t="s">
        <v>151</v>
      </c>
      <c r="E862" s="285"/>
      <c r="F862" s="285"/>
      <c r="G862" s="285"/>
      <c r="H862" s="285"/>
      <c r="I862" s="285"/>
      <c r="J862" s="285"/>
      <c r="K862" s="285"/>
      <c r="L862" s="285"/>
      <c r="M862" s="285"/>
      <c r="N862" s="285"/>
      <c r="O862" s="286"/>
    </row>
    <row r="863" spans="2:15" hidden="1" outlineLevel="1">
      <c r="B863" s="24"/>
      <c r="C863" s="294">
        <v>44867</v>
      </c>
      <c r="D863" s="18" t="s">
        <v>151</v>
      </c>
      <c r="E863" s="285"/>
      <c r="F863" s="285"/>
      <c r="G863" s="285"/>
      <c r="H863" s="285"/>
      <c r="I863" s="285"/>
      <c r="J863" s="285"/>
      <c r="K863" s="285"/>
      <c r="L863" s="285"/>
      <c r="M863" s="285"/>
      <c r="N863" s="285"/>
      <c r="O863" s="286"/>
    </row>
    <row r="864" spans="2:15" hidden="1" outlineLevel="1">
      <c r="B864" s="24"/>
      <c r="C864" s="294">
        <v>44868</v>
      </c>
      <c r="D864" s="18" t="s">
        <v>151</v>
      </c>
      <c r="E864" s="285"/>
      <c r="F864" s="285"/>
      <c r="G864" s="285"/>
      <c r="H864" s="285"/>
      <c r="I864" s="285"/>
      <c r="J864" s="285"/>
      <c r="K864" s="285"/>
      <c r="L864" s="285"/>
      <c r="M864" s="285"/>
      <c r="N864" s="285"/>
      <c r="O864" s="286"/>
    </row>
    <row r="865" spans="2:15" hidden="1" outlineLevel="1">
      <c r="B865" s="24"/>
      <c r="C865" s="294">
        <v>44869</v>
      </c>
      <c r="D865" s="18" t="s">
        <v>151</v>
      </c>
      <c r="E865" s="285"/>
      <c r="F865" s="285"/>
      <c r="G865" s="285"/>
      <c r="H865" s="285"/>
      <c r="I865" s="285"/>
      <c r="J865" s="285"/>
      <c r="K865" s="285"/>
      <c r="L865" s="285"/>
      <c r="M865" s="285"/>
      <c r="N865" s="285"/>
      <c r="O865" s="286"/>
    </row>
    <row r="866" spans="2:15" hidden="1" outlineLevel="1">
      <c r="B866" s="24"/>
      <c r="C866" s="294">
        <v>44870</v>
      </c>
      <c r="D866" s="18" t="s">
        <v>151</v>
      </c>
      <c r="E866" s="285"/>
      <c r="F866" s="285"/>
      <c r="G866" s="285"/>
      <c r="H866" s="285"/>
      <c r="I866" s="285"/>
      <c r="J866" s="285"/>
      <c r="K866" s="285"/>
      <c r="L866" s="285"/>
      <c r="M866" s="285"/>
      <c r="N866" s="285"/>
      <c r="O866" s="286"/>
    </row>
    <row r="867" spans="2:15" hidden="1" outlineLevel="1">
      <c r="B867" s="24"/>
      <c r="C867" s="294">
        <v>44871</v>
      </c>
      <c r="D867" s="18" t="s">
        <v>151</v>
      </c>
      <c r="E867" s="285"/>
      <c r="F867" s="285"/>
      <c r="G867" s="285"/>
      <c r="H867" s="285"/>
      <c r="I867" s="285"/>
      <c r="J867" s="285"/>
      <c r="K867" s="285"/>
      <c r="L867" s="285"/>
      <c r="M867" s="285"/>
      <c r="N867" s="285"/>
      <c r="O867" s="286"/>
    </row>
    <row r="868" spans="2:15" hidden="1" outlineLevel="1">
      <c r="B868" s="24"/>
      <c r="C868" s="294">
        <v>44872</v>
      </c>
      <c r="D868" s="18" t="s">
        <v>151</v>
      </c>
      <c r="E868" s="285"/>
      <c r="F868" s="285"/>
      <c r="G868" s="285"/>
      <c r="H868" s="285"/>
      <c r="I868" s="285"/>
      <c r="J868" s="285"/>
      <c r="K868" s="285"/>
      <c r="L868" s="285"/>
      <c r="M868" s="285"/>
      <c r="N868" s="285"/>
      <c r="O868" s="286"/>
    </row>
    <row r="869" spans="2:15" hidden="1" outlineLevel="1">
      <c r="B869" s="24"/>
      <c r="C869" s="294">
        <v>44873</v>
      </c>
      <c r="D869" s="18" t="s">
        <v>151</v>
      </c>
      <c r="E869" s="285"/>
      <c r="F869" s="285"/>
      <c r="G869" s="285"/>
      <c r="H869" s="285"/>
      <c r="I869" s="285"/>
      <c r="J869" s="285"/>
      <c r="K869" s="285"/>
      <c r="L869" s="285"/>
      <c r="M869" s="285"/>
      <c r="N869" s="285"/>
      <c r="O869" s="286"/>
    </row>
    <row r="870" spans="2:15" hidden="1" outlineLevel="1">
      <c r="B870" s="24"/>
      <c r="C870" s="294">
        <v>44874</v>
      </c>
      <c r="D870" s="18" t="s">
        <v>151</v>
      </c>
      <c r="E870" s="285"/>
      <c r="F870" s="285"/>
      <c r="G870" s="285"/>
      <c r="H870" s="285"/>
      <c r="I870" s="285"/>
      <c r="J870" s="285"/>
      <c r="K870" s="285"/>
      <c r="L870" s="285"/>
      <c r="M870" s="285"/>
      <c r="N870" s="285"/>
      <c r="O870" s="286"/>
    </row>
    <row r="871" spans="2:15" hidden="1" outlineLevel="1">
      <c r="B871" s="24"/>
      <c r="C871" s="294">
        <v>44875</v>
      </c>
      <c r="D871" s="18" t="s">
        <v>151</v>
      </c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6"/>
    </row>
    <row r="872" spans="2:15" hidden="1" outlineLevel="1">
      <c r="B872" s="24"/>
      <c r="C872" s="294">
        <v>44876</v>
      </c>
      <c r="D872" s="18" t="s">
        <v>151</v>
      </c>
      <c r="E872" s="285"/>
      <c r="F872" s="285"/>
      <c r="G872" s="285"/>
      <c r="H872" s="285"/>
      <c r="I872" s="285"/>
      <c r="J872" s="285"/>
      <c r="K872" s="285"/>
      <c r="L872" s="285"/>
      <c r="M872" s="285"/>
      <c r="N872" s="285"/>
      <c r="O872" s="286"/>
    </row>
    <row r="873" spans="2:15" hidden="1" outlineLevel="1">
      <c r="B873" s="24"/>
      <c r="C873" s="294">
        <v>44877</v>
      </c>
      <c r="D873" s="18" t="s">
        <v>151</v>
      </c>
      <c r="E873" s="285"/>
      <c r="F873" s="285"/>
      <c r="G873" s="285"/>
      <c r="H873" s="285"/>
      <c r="I873" s="285"/>
      <c r="J873" s="285"/>
      <c r="K873" s="285"/>
      <c r="L873" s="285"/>
      <c r="M873" s="285"/>
      <c r="N873" s="285"/>
      <c r="O873" s="286"/>
    </row>
    <row r="874" spans="2:15" hidden="1" outlineLevel="1">
      <c r="B874" s="24"/>
      <c r="C874" s="294">
        <v>44878</v>
      </c>
      <c r="D874" s="18" t="s">
        <v>151</v>
      </c>
      <c r="E874" s="285"/>
      <c r="F874" s="285"/>
      <c r="G874" s="285"/>
      <c r="H874" s="285"/>
      <c r="I874" s="285"/>
      <c r="J874" s="285"/>
      <c r="K874" s="285"/>
      <c r="L874" s="285"/>
      <c r="M874" s="285"/>
      <c r="N874" s="285"/>
      <c r="O874" s="286"/>
    </row>
    <row r="875" spans="2:15" hidden="1" outlineLevel="1">
      <c r="B875" s="24"/>
      <c r="C875" s="294">
        <v>44879</v>
      </c>
      <c r="D875" s="18" t="s">
        <v>151</v>
      </c>
      <c r="E875" s="285"/>
      <c r="F875" s="285"/>
      <c r="G875" s="285"/>
      <c r="H875" s="285"/>
      <c r="I875" s="285"/>
      <c r="J875" s="285"/>
      <c r="K875" s="285"/>
      <c r="L875" s="285"/>
      <c r="M875" s="285"/>
      <c r="N875" s="285"/>
      <c r="O875" s="286"/>
    </row>
    <row r="876" spans="2:15" hidden="1" outlineLevel="1">
      <c r="B876" s="24"/>
      <c r="C876" s="294">
        <v>44880</v>
      </c>
      <c r="D876" s="18" t="s">
        <v>151</v>
      </c>
      <c r="E876" s="285"/>
      <c r="F876" s="285"/>
      <c r="G876" s="285"/>
      <c r="H876" s="285"/>
      <c r="I876" s="285"/>
      <c r="J876" s="285"/>
      <c r="K876" s="285"/>
      <c r="L876" s="285"/>
      <c r="M876" s="285"/>
      <c r="N876" s="285"/>
      <c r="O876" s="286"/>
    </row>
    <row r="877" spans="2:15" hidden="1" outlineLevel="1">
      <c r="B877" s="24"/>
      <c r="C877" s="294">
        <v>44881</v>
      </c>
      <c r="D877" s="18" t="s">
        <v>151</v>
      </c>
      <c r="E877" s="285"/>
      <c r="F877" s="285"/>
      <c r="G877" s="285"/>
      <c r="H877" s="285"/>
      <c r="I877" s="285"/>
      <c r="J877" s="285"/>
      <c r="K877" s="285"/>
      <c r="L877" s="285"/>
      <c r="M877" s="285"/>
      <c r="N877" s="285"/>
      <c r="O877" s="286"/>
    </row>
    <row r="878" spans="2:15" hidden="1" outlineLevel="1">
      <c r="B878" s="24"/>
      <c r="C878" s="294">
        <v>44882</v>
      </c>
      <c r="D878" s="18" t="s">
        <v>151</v>
      </c>
      <c r="E878" s="285"/>
      <c r="F878" s="285"/>
      <c r="G878" s="285"/>
      <c r="H878" s="285"/>
      <c r="I878" s="285"/>
      <c r="J878" s="285"/>
      <c r="K878" s="285"/>
      <c r="L878" s="285"/>
      <c r="M878" s="285"/>
      <c r="N878" s="285"/>
      <c r="O878" s="286"/>
    </row>
    <row r="879" spans="2:15" hidden="1" outlineLevel="1">
      <c r="B879" s="24"/>
      <c r="C879" s="294">
        <v>44883</v>
      </c>
      <c r="D879" s="18" t="s">
        <v>151</v>
      </c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  <c r="O879" s="286"/>
    </row>
    <row r="880" spans="2:15" hidden="1" outlineLevel="1">
      <c r="B880" s="24"/>
      <c r="C880" s="294">
        <v>44884</v>
      </c>
      <c r="D880" s="18" t="s">
        <v>151</v>
      </c>
      <c r="E880" s="285"/>
      <c r="F880" s="285"/>
      <c r="G880" s="285"/>
      <c r="H880" s="285"/>
      <c r="I880" s="285"/>
      <c r="J880" s="285"/>
      <c r="K880" s="285"/>
      <c r="L880" s="285"/>
      <c r="M880" s="285"/>
      <c r="N880" s="285"/>
      <c r="O880" s="286"/>
    </row>
    <row r="881" spans="2:15" hidden="1" outlineLevel="1">
      <c r="B881" s="24"/>
      <c r="C881" s="294">
        <v>44885</v>
      </c>
      <c r="D881" s="18" t="s">
        <v>151</v>
      </c>
      <c r="E881" s="285"/>
      <c r="F881" s="285"/>
      <c r="G881" s="285"/>
      <c r="H881" s="285"/>
      <c r="I881" s="285"/>
      <c r="J881" s="285"/>
      <c r="K881" s="285"/>
      <c r="L881" s="285"/>
      <c r="M881" s="285"/>
      <c r="N881" s="285"/>
      <c r="O881" s="286"/>
    </row>
    <row r="882" spans="2:15" hidden="1" outlineLevel="1">
      <c r="B882" s="24"/>
      <c r="C882" s="294">
        <v>44886</v>
      </c>
      <c r="D882" s="18" t="s">
        <v>151</v>
      </c>
      <c r="E882" s="285"/>
      <c r="F882" s="285"/>
      <c r="G882" s="285"/>
      <c r="H882" s="285"/>
      <c r="I882" s="285"/>
      <c r="J882" s="285"/>
      <c r="K882" s="285"/>
      <c r="L882" s="285"/>
      <c r="M882" s="285"/>
      <c r="N882" s="285"/>
      <c r="O882" s="286"/>
    </row>
    <row r="883" spans="2:15" hidden="1" outlineLevel="1">
      <c r="B883" s="24"/>
      <c r="C883" s="294">
        <v>44887</v>
      </c>
      <c r="D883" s="18" t="s">
        <v>151</v>
      </c>
      <c r="E883" s="285"/>
      <c r="F883" s="285"/>
      <c r="G883" s="285"/>
      <c r="H883" s="285"/>
      <c r="I883" s="285"/>
      <c r="J883" s="285"/>
      <c r="K883" s="285"/>
      <c r="L883" s="285"/>
      <c r="M883" s="285"/>
      <c r="N883" s="285"/>
      <c r="O883" s="286"/>
    </row>
    <row r="884" spans="2:15" hidden="1" outlineLevel="1">
      <c r="B884" s="24"/>
      <c r="C884" s="294">
        <v>44888</v>
      </c>
      <c r="D884" s="18" t="s">
        <v>151</v>
      </c>
      <c r="E884" s="285"/>
      <c r="F884" s="285"/>
      <c r="G884" s="285"/>
      <c r="H884" s="285"/>
      <c r="I884" s="285"/>
      <c r="J884" s="285"/>
      <c r="K884" s="285"/>
      <c r="L884" s="285"/>
      <c r="M884" s="285"/>
      <c r="N884" s="285"/>
      <c r="O884" s="286"/>
    </row>
    <row r="885" spans="2:15" hidden="1" outlineLevel="1">
      <c r="B885" s="24"/>
      <c r="C885" s="294">
        <v>44889</v>
      </c>
      <c r="D885" s="18" t="s">
        <v>151</v>
      </c>
      <c r="E885" s="285"/>
      <c r="F885" s="285"/>
      <c r="G885" s="285"/>
      <c r="H885" s="285"/>
      <c r="I885" s="285"/>
      <c r="J885" s="285"/>
      <c r="K885" s="285"/>
      <c r="L885" s="285"/>
      <c r="M885" s="285"/>
      <c r="N885" s="285"/>
      <c r="O885" s="286"/>
    </row>
    <row r="886" spans="2:15" hidden="1" outlineLevel="1">
      <c r="B886" s="24"/>
      <c r="C886" s="294">
        <v>44890</v>
      </c>
      <c r="D886" s="18" t="s">
        <v>151</v>
      </c>
      <c r="E886" s="285"/>
      <c r="F886" s="285"/>
      <c r="G886" s="285"/>
      <c r="H886" s="285"/>
      <c r="I886" s="285"/>
      <c r="J886" s="285"/>
      <c r="K886" s="285"/>
      <c r="L886" s="285"/>
      <c r="M886" s="285"/>
      <c r="N886" s="285"/>
      <c r="O886" s="286"/>
    </row>
    <row r="887" spans="2:15" hidden="1" outlineLevel="1">
      <c r="B887" s="24"/>
      <c r="C887" s="294">
        <v>44891</v>
      </c>
      <c r="D887" s="18" t="s">
        <v>151</v>
      </c>
      <c r="E887" s="285"/>
      <c r="F887" s="285"/>
      <c r="G887" s="285"/>
      <c r="H887" s="285"/>
      <c r="I887" s="285"/>
      <c r="J887" s="285"/>
      <c r="K887" s="285"/>
      <c r="L887" s="285"/>
      <c r="M887" s="285"/>
      <c r="N887" s="285"/>
      <c r="O887" s="286"/>
    </row>
    <row r="888" spans="2:15" hidden="1" outlineLevel="1">
      <c r="B888" s="24"/>
      <c r="C888" s="294">
        <v>44892</v>
      </c>
      <c r="D888" s="18" t="s">
        <v>151</v>
      </c>
      <c r="E888" s="285"/>
      <c r="F888" s="285"/>
      <c r="G888" s="285"/>
      <c r="H888" s="285"/>
      <c r="I888" s="285"/>
      <c r="J888" s="285"/>
      <c r="K888" s="285"/>
      <c r="L888" s="285"/>
      <c r="M888" s="285"/>
      <c r="N888" s="285"/>
      <c r="O888" s="286"/>
    </row>
    <row r="889" spans="2:15" hidden="1" outlineLevel="1">
      <c r="B889" s="24"/>
      <c r="C889" s="294">
        <v>44893</v>
      </c>
      <c r="D889" s="18" t="s">
        <v>151</v>
      </c>
      <c r="E889" s="285"/>
      <c r="F889" s="285"/>
      <c r="G889" s="285"/>
      <c r="H889" s="285"/>
      <c r="I889" s="285"/>
      <c r="J889" s="285"/>
      <c r="K889" s="285"/>
      <c r="L889" s="285"/>
      <c r="M889" s="285"/>
      <c r="N889" s="285"/>
      <c r="O889" s="286"/>
    </row>
    <row r="890" spans="2:15" hidden="1" outlineLevel="1">
      <c r="B890" s="24"/>
      <c r="C890" s="294">
        <v>44894</v>
      </c>
      <c r="D890" s="18" t="s">
        <v>151</v>
      </c>
      <c r="E890" s="285"/>
      <c r="F890" s="285"/>
      <c r="G890" s="285"/>
      <c r="H890" s="285"/>
      <c r="I890" s="285"/>
      <c r="J890" s="285"/>
      <c r="K890" s="285"/>
      <c r="L890" s="285"/>
      <c r="M890" s="285"/>
      <c r="N890" s="285"/>
      <c r="O890" s="286"/>
    </row>
    <row r="891" spans="2:15" hidden="1" outlineLevel="1">
      <c r="B891" s="24"/>
      <c r="C891" s="294">
        <v>44895</v>
      </c>
      <c r="D891" s="18" t="s">
        <v>151</v>
      </c>
      <c r="E891" s="285"/>
      <c r="F891" s="285"/>
      <c r="G891" s="285"/>
      <c r="H891" s="285"/>
      <c r="I891" s="285"/>
      <c r="J891" s="285"/>
      <c r="K891" s="285"/>
      <c r="L891" s="285"/>
      <c r="M891" s="285"/>
      <c r="N891" s="285"/>
      <c r="O891" s="286"/>
    </row>
    <row r="892" spans="2:15" hidden="1" outlineLevel="1">
      <c r="B892" s="24"/>
      <c r="C892" s="294">
        <v>44896</v>
      </c>
      <c r="D892" s="18" t="s">
        <v>151</v>
      </c>
      <c r="E892" s="285"/>
      <c r="F892" s="285"/>
      <c r="G892" s="285"/>
      <c r="H892" s="285"/>
      <c r="I892" s="285"/>
      <c r="J892" s="285"/>
      <c r="K892" s="285"/>
      <c r="L892" s="285"/>
      <c r="M892" s="285"/>
      <c r="N892" s="285"/>
      <c r="O892" s="286"/>
    </row>
    <row r="893" spans="2:15" hidden="1" outlineLevel="1">
      <c r="B893" s="24"/>
      <c r="C893" s="294">
        <v>44897</v>
      </c>
      <c r="D893" s="18" t="s">
        <v>151</v>
      </c>
      <c r="E893" s="285"/>
      <c r="F893" s="285"/>
      <c r="G893" s="285"/>
      <c r="H893" s="285"/>
      <c r="I893" s="285"/>
      <c r="J893" s="285"/>
      <c r="K893" s="285"/>
      <c r="L893" s="285"/>
      <c r="M893" s="285"/>
      <c r="N893" s="285"/>
      <c r="O893" s="286"/>
    </row>
    <row r="894" spans="2:15" hidden="1" outlineLevel="1">
      <c r="B894" s="24"/>
      <c r="C894" s="294">
        <v>44898</v>
      </c>
      <c r="D894" s="18" t="s">
        <v>151</v>
      </c>
      <c r="E894" s="285"/>
      <c r="F894" s="285"/>
      <c r="G894" s="285"/>
      <c r="H894" s="285"/>
      <c r="I894" s="285"/>
      <c r="J894" s="285"/>
      <c r="K894" s="285"/>
      <c r="L894" s="285"/>
      <c r="M894" s="285"/>
      <c r="N894" s="285"/>
      <c r="O894" s="286"/>
    </row>
    <row r="895" spans="2:15" hidden="1" outlineLevel="1">
      <c r="B895" s="24"/>
      <c r="C895" s="294">
        <v>44899</v>
      </c>
      <c r="D895" s="18" t="s">
        <v>151</v>
      </c>
      <c r="E895" s="285"/>
      <c r="F895" s="285"/>
      <c r="G895" s="285"/>
      <c r="H895" s="285"/>
      <c r="I895" s="285"/>
      <c r="J895" s="285"/>
      <c r="K895" s="285"/>
      <c r="L895" s="285"/>
      <c r="M895" s="285"/>
      <c r="N895" s="285"/>
      <c r="O895" s="286"/>
    </row>
    <row r="896" spans="2:15" hidden="1" outlineLevel="1">
      <c r="B896" s="24"/>
      <c r="C896" s="294">
        <v>44900</v>
      </c>
      <c r="D896" s="18" t="s">
        <v>151</v>
      </c>
      <c r="E896" s="285"/>
      <c r="F896" s="285"/>
      <c r="G896" s="285"/>
      <c r="H896" s="285"/>
      <c r="I896" s="285"/>
      <c r="J896" s="285"/>
      <c r="K896" s="285"/>
      <c r="L896" s="285"/>
      <c r="M896" s="285"/>
      <c r="N896" s="285"/>
      <c r="O896" s="286"/>
    </row>
    <row r="897" spans="2:15" hidden="1" outlineLevel="1">
      <c r="B897" s="24"/>
      <c r="C897" s="294">
        <v>44901</v>
      </c>
      <c r="D897" s="18" t="s">
        <v>151</v>
      </c>
      <c r="E897" s="285"/>
      <c r="F897" s="285"/>
      <c r="G897" s="285"/>
      <c r="H897" s="285"/>
      <c r="I897" s="285"/>
      <c r="J897" s="285"/>
      <c r="K897" s="285"/>
      <c r="L897" s="285"/>
      <c r="M897" s="285"/>
      <c r="N897" s="285"/>
      <c r="O897" s="286"/>
    </row>
    <row r="898" spans="2:15" hidden="1" outlineLevel="1">
      <c r="B898" s="24"/>
      <c r="C898" s="294">
        <v>44902</v>
      </c>
      <c r="D898" s="18" t="s">
        <v>151</v>
      </c>
      <c r="E898" s="285"/>
      <c r="F898" s="285"/>
      <c r="G898" s="285"/>
      <c r="H898" s="285"/>
      <c r="I898" s="285"/>
      <c r="J898" s="285"/>
      <c r="K898" s="285"/>
      <c r="L898" s="285"/>
      <c r="M898" s="285"/>
      <c r="N898" s="285"/>
      <c r="O898" s="286"/>
    </row>
    <row r="899" spans="2:15" hidden="1" outlineLevel="1">
      <c r="B899" s="24"/>
      <c r="C899" s="294">
        <v>44903</v>
      </c>
      <c r="D899" s="18" t="s">
        <v>151</v>
      </c>
      <c r="E899" s="285"/>
      <c r="F899" s="285"/>
      <c r="G899" s="285"/>
      <c r="H899" s="285"/>
      <c r="I899" s="285"/>
      <c r="J899" s="285"/>
      <c r="K899" s="285"/>
      <c r="L899" s="285"/>
      <c r="M899" s="285"/>
      <c r="N899" s="285"/>
      <c r="O899" s="286"/>
    </row>
    <row r="900" spans="2:15" hidden="1" outlineLevel="1">
      <c r="B900" s="24"/>
      <c r="C900" s="294">
        <v>44904</v>
      </c>
      <c r="D900" s="18" t="s">
        <v>151</v>
      </c>
      <c r="E900" s="285"/>
      <c r="F900" s="285"/>
      <c r="G900" s="285"/>
      <c r="H900" s="285"/>
      <c r="I900" s="285"/>
      <c r="J900" s="285"/>
      <c r="K900" s="285"/>
      <c r="L900" s="285"/>
      <c r="M900" s="285"/>
      <c r="N900" s="285"/>
      <c r="O900" s="286"/>
    </row>
    <row r="901" spans="2:15" hidden="1" outlineLevel="1">
      <c r="B901" s="24"/>
      <c r="C901" s="294">
        <v>44905</v>
      </c>
      <c r="D901" s="18" t="s">
        <v>151</v>
      </c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  <c r="O901" s="286"/>
    </row>
    <row r="902" spans="2:15" hidden="1" outlineLevel="1">
      <c r="B902" s="24"/>
      <c r="C902" s="294">
        <v>44906</v>
      </c>
      <c r="D902" s="18" t="s">
        <v>151</v>
      </c>
      <c r="E902" s="285"/>
      <c r="F902" s="285"/>
      <c r="G902" s="285"/>
      <c r="H902" s="285"/>
      <c r="I902" s="285"/>
      <c r="J902" s="285"/>
      <c r="K902" s="285"/>
      <c r="L902" s="285"/>
      <c r="M902" s="285"/>
      <c r="N902" s="285"/>
      <c r="O902" s="286"/>
    </row>
    <row r="903" spans="2:15" hidden="1" outlineLevel="1">
      <c r="B903" s="24"/>
      <c r="C903" s="294">
        <v>44907</v>
      </c>
      <c r="D903" s="18" t="s">
        <v>151</v>
      </c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  <c r="O903" s="286"/>
    </row>
    <row r="904" spans="2:15" hidden="1" outlineLevel="1">
      <c r="B904" s="24"/>
      <c r="C904" s="294">
        <v>44908</v>
      </c>
      <c r="D904" s="18" t="s">
        <v>151</v>
      </c>
      <c r="E904" s="285"/>
      <c r="F904" s="285"/>
      <c r="G904" s="285"/>
      <c r="H904" s="285"/>
      <c r="I904" s="285"/>
      <c r="J904" s="285"/>
      <c r="K904" s="285"/>
      <c r="L904" s="285"/>
      <c r="M904" s="285"/>
      <c r="N904" s="285"/>
      <c r="O904" s="286"/>
    </row>
    <row r="905" spans="2:15" hidden="1" outlineLevel="1">
      <c r="B905" s="24"/>
      <c r="C905" s="294">
        <v>44909</v>
      </c>
      <c r="D905" s="18" t="s">
        <v>151</v>
      </c>
      <c r="E905" s="285"/>
      <c r="F905" s="285"/>
      <c r="G905" s="285"/>
      <c r="H905" s="285"/>
      <c r="I905" s="285"/>
      <c r="J905" s="285"/>
      <c r="K905" s="285"/>
      <c r="L905" s="285"/>
      <c r="M905" s="285"/>
      <c r="N905" s="285"/>
      <c r="O905" s="286"/>
    </row>
    <row r="906" spans="2:15" hidden="1" outlineLevel="1">
      <c r="B906" s="24"/>
      <c r="C906" s="294">
        <v>44910</v>
      </c>
      <c r="D906" s="18" t="s">
        <v>151</v>
      </c>
      <c r="E906" s="285"/>
      <c r="F906" s="285"/>
      <c r="G906" s="285"/>
      <c r="H906" s="285"/>
      <c r="I906" s="285"/>
      <c r="J906" s="285"/>
      <c r="K906" s="285"/>
      <c r="L906" s="285"/>
      <c r="M906" s="285"/>
      <c r="N906" s="285"/>
      <c r="O906" s="286"/>
    </row>
    <row r="907" spans="2:15" hidden="1" outlineLevel="1">
      <c r="B907" s="24"/>
      <c r="C907" s="294">
        <v>44911</v>
      </c>
      <c r="D907" s="18" t="s">
        <v>151</v>
      </c>
      <c r="E907" s="285"/>
      <c r="F907" s="285"/>
      <c r="G907" s="285"/>
      <c r="H907" s="285"/>
      <c r="I907" s="285"/>
      <c r="J907" s="285"/>
      <c r="K907" s="285"/>
      <c r="L907" s="285"/>
      <c r="M907" s="285"/>
      <c r="N907" s="285"/>
      <c r="O907" s="286"/>
    </row>
    <row r="908" spans="2:15" hidden="1" outlineLevel="1">
      <c r="B908" s="24"/>
      <c r="C908" s="294">
        <v>44912</v>
      </c>
      <c r="D908" s="18" t="s">
        <v>151</v>
      </c>
      <c r="E908" s="285"/>
      <c r="F908" s="285"/>
      <c r="G908" s="285"/>
      <c r="H908" s="285"/>
      <c r="I908" s="285"/>
      <c r="J908" s="285"/>
      <c r="K908" s="285"/>
      <c r="L908" s="285"/>
      <c r="M908" s="285"/>
      <c r="N908" s="285"/>
      <c r="O908" s="286"/>
    </row>
    <row r="909" spans="2:15" hidden="1" outlineLevel="1">
      <c r="B909" s="24"/>
      <c r="C909" s="294">
        <v>44913</v>
      </c>
      <c r="D909" s="18" t="s">
        <v>151</v>
      </c>
      <c r="E909" s="285"/>
      <c r="F909" s="285"/>
      <c r="G909" s="285"/>
      <c r="H909" s="285"/>
      <c r="I909" s="285"/>
      <c r="J909" s="285"/>
      <c r="K909" s="285"/>
      <c r="L909" s="285"/>
      <c r="M909" s="285"/>
      <c r="N909" s="285"/>
      <c r="O909" s="286"/>
    </row>
    <row r="910" spans="2:15" hidden="1" outlineLevel="1">
      <c r="B910" s="24"/>
      <c r="C910" s="294">
        <v>44914</v>
      </c>
      <c r="D910" s="18" t="s">
        <v>151</v>
      </c>
      <c r="E910" s="285"/>
      <c r="F910" s="285"/>
      <c r="G910" s="285"/>
      <c r="H910" s="285"/>
      <c r="I910" s="285"/>
      <c r="J910" s="285"/>
      <c r="K910" s="285"/>
      <c r="L910" s="285"/>
      <c r="M910" s="285"/>
      <c r="N910" s="285"/>
      <c r="O910" s="286"/>
    </row>
    <row r="911" spans="2:15" hidden="1" outlineLevel="1">
      <c r="B911" s="24"/>
      <c r="C911" s="294">
        <v>44915</v>
      </c>
      <c r="D911" s="18" t="s">
        <v>151</v>
      </c>
      <c r="E911" s="285"/>
      <c r="F911" s="285"/>
      <c r="G911" s="285"/>
      <c r="H911" s="285"/>
      <c r="I911" s="285"/>
      <c r="J911" s="285"/>
      <c r="K911" s="285"/>
      <c r="L911" s="285"/>
      <c r="M911" s="285"/>
      <c r="N911" s="285"/>
      <c r="O911" s="286"/>
    </row>
    <row r="912" spans="2:15" hidden="1" outlineLevel="1">
      <c r="B912" s="24"/>
      <c r="C912" s="294">
        <v>44916</v>
      </c>
      <c r="D912" s="18" t="s">
        <v>151</v>
      </c>
      <c r="E912" s="285"/>
      <c r="F912" s="285"/>
      <c r="G912" s="285"/>
      <c r="H912" s="285"/>
      <c r="I912" s="285"/>
      <c r="J912" s="285"/>
      <c r="K912" s="285"/>
      <c r="L912" s="285"/>
      <c r="M912" s="285"/>
      <c r="N912" s="285"/>
      <c r="O912" s="286"/>
    </row>
    <row r="913" spans="2:15" hidden="1" outlineLevel="1">
      <c r="B913" s="24"/>
      <c r="C913" s="294">
        <v>44917</v>
      </c>
      <c r="D913" s="18" t="s">
        <v>151</v>
      </c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  <c r="O913" s="286"/>
    </row>
    <row r="914" spans="2:15" hidden="1" outlineLevel="1">
      <c r="B914" s="24"/>
      <c r="C914" s="294">
        <v>44918</v>
      </c>
      <c r="D914" s="18" t="s">
        <v>151</v>
      </c>
      <c r="E914" s="285"/>
      <c r="F914" s="285"/>
      <c r="G914" s="285"/>
      <c r="H914" s="285"/>
      <c r="I914" s="285"/>
      <c r="J914" s="285"/>
      <c r="K914" s="285"/>
      <c r="L914" s="285"/>
      <c r="M914" s="285"/>
      <c r="N914" s="285"/>
      <c r="O914" s="286"/>
    </row>
    <row r="915" spans="2:15" hidden="1" outlineLevel="1">
      <c r="B915" s="24"/>
      <c r="C915" s="294">
        <v>44919</v>
      </c>
      <c r="D915" s="18" t="s">
        <v>151</v>
      </c>
      <c r="E915" s="285"/>
      <c r="F915" s="285"/>
      <c r="G915" s="285"/>
      <c r="H915" s="285"/>
      <c r="I915" s="285"/>
      <c r="J915" s="285"/>
      <c r="K915" s="285"/>
      <c r="L915" s="285"/>
      <c r="M915" s="285"/>
      <c r="N915" s="285"/>
      <c r="O915" s="286"/>
    </row>
    <row r="916" spans="2:15" hidden="1" outlineLevel="1">
      <c r="B916" s="24"/>
      <c r="C916" s="294">
        <v>44920</v>
      </c>
      <c r="D916" s="18" t="s">
        <v>151</v>
      </c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6"/>
    </row>
    <row r="917" spans="2:15" hidden="1" outlineLevel="1">
      <c r="B917" s="24"/>
      <c r="C917" s="294">
        <v>44921</v>
      </c>
      <c r="D917" s="18" t="s">
        <v>151</v>
      </c>
      <c r="E917" s="285"/>
      <c r="F917" s="285"/>
      <c r="G917" s="285"/>
      <c r="H917" s="285"/>
      <c r="I917" s="285"/>
      <c r="J917" s="285"/>
      <c r="K917" s="285"/>
      <c r="L917" s="285"/>
      <c r="M917" s="285"/>
      <c r="N917" s="285"/>
      <c r="O917" s="286"/>
    </row>
    <row r="918" spans="2:15" hidden="1" outlineLevel="1">
      <c r="B918" s="24"/>
      <c r="C918" s="294">
        <v>44922</v>
      </c>
      <c r="D918" s="18" t="s">
        <v>151</v>
      </c>
      <c r="E918" s="285"/>
      <c r="F918" s="285"/>
      <c r="G918" s="285"/>
      <c r="H918" s="285"/>
      <c r="I918" s="285"/>
      <c r="J918" s="285"/>
      <c r="K918" s="285"/>
      <c r="L918" s="285"/>
      <c r="M918" s="285"/>
      <c r="N918" s="285"/>
      <c r="O918" s="286"/>
    </row>
    <row r="919" spans="2:15" hidden="1" outlineLevel="1">
      <c r="B919" s="24"/>
      <c r="C919" s="294">
        <v>44923</v>
      </c>
      <c r="D919" s="18" t="s">
        <v>151</v>
      </c>
      <c r="E919" s="285"/>
      <c r="F919" s="285"/>
      <c r="G919" s="285"/>
      <c r="H919" s="285"/>
      <c r="I919" s="285"/>
      <c r="J919" s="285"/>
      <c r="K919" s="285"/>
      <c r="L919" s="285"/>
      <c r="M919" s="285"/>
      <c r="N919" s="285"/>
      <c r="O919" s="286"/>
    </row>
    <row r="920" spans="2:15" hidden="1" outlineLevel="1">
      <c r="B920" s="24"/>
      <c r="C920" s="294">
        <v>44924</v>
      </c>
      <c r="D920" s="18" t="s">
        <v>151</v>
      </c>
      <c r="E920" s="285"/>
      <c r="F920" s="285"/>
      <c r="G920" s="285"/>
      <c r="H920" s="285"/>
      <c r="I920" s="285"/>
      <c r="J920" s="285"/>
      <c r="K920" s="285"/>
      <c r="L920" s="285"/>
      <c r="M920" s="285"/>
      <c r="N920" s="285"/>
      <c r="O920" s="286"/>
    </row>
    <row r="921" spans="2:15" hidden="1" outlineLevel="1">
      <c r="B921" s="24"/>
      <c r="C921" s="294">
        <v>44925</v>
      </c>
      <c r="D921" s="18" t="s">
        <v>151</v>
      </c>
      <c r="E921" s="285"/>
      <c r="F921" s="285"/>
      <c r="G921" s="285"/>
      <c r="H921" s="285"/>
      <c r="I921" s="285"/>
      <c r="J921" s="285"/>
      <c r="K921" s="285"/>
      <c r="L921" s="285"/>
      <c r="M921" s="285"/>
      <c r="N921" s="285"/>
      <c r="O921" s="286"/>
    </row>
    <row r="922" spans="2:15" ht="16" hidden="1" outlineLevel="1" thickBot="1">
      <c r="B922" s="24"/>
      <c r="C922" s="315">
        <v>44926</v>
      </c>
      <c r="D922" s="316" t="s">
        <v>151</v>
      </c>
      <c r="E922" s="285"/>
      <c r="F922" s="285"/>
      <c r="G922" s="285"/>
      <c r="H922" s="285"/>
      <c r="I922" s="285"/>
      <c r="J922" s="285"/>
      <c r="K922" s="285"/>
      <c r="L922" s="285"/>
      <c r="M922" s="285"/>
      <c r="N922" s="285"/>
      <c r="O922" s="286"/>
    </row>
    <row r="923" spans="2:15" hidden="1" outlineLevel="1">
      <c r="B923" s="24"/>
      <c r="C923" s="294">
        <v>44927</v>
      </c>
      <c r="D923" s="18" t="s">
        <v>152</v>
      </c>
      <c r="E923" s="285"/>
      <c r="F923" s="285"/>
      <c r="G923" s="285"/>
      <c r="H923" s="285"/>
      <c r="I923" s="285"/>
      <c r="J923" s="285"/>
      <c r="K923" s="285"/>
      <c r="L923" s="285"/>
      <c r="M923" s="285"/>
      <c r="N923" s="285"/>
      <c r="O923" s="286"/>
    </row>
    <row r="924" spans="2:15" hidden="1" outlineLevel="1">
      <c r="B924" s="24"/>
      <c r="C924" s="294">
        <v>44928</v>
      </c>
      <c r="D924" s="18" t="s">
        <v>152</v>
      </c>
      <c r="E924" s="285"/>
      <c r="F924" s="285"/>
      <c r="G924" s="285"/>
      <c r="H924" s="285"/>
      <c r="I924" s="285"/>
      <c r="J924" s="285"/>
      <c r="K924" s="285"/>
      <c r="L924" s="285"/>
      <c r="M924" s="285"/>
      <c r="N924" s="285"/>
      <c r="O924" s="286"/>
    </row>
    <row r="925" spans="2:15" hidden="1" outlineLevel="1">
      <c r="B925" s="24"/>
      <c r="C925" s="294">
        <v>44929</v>
      </c>
      <c r="D925" s="18" t="s">
        <v>152</v>
      </c>
      <c r="E925" s="285"/>
      <c r="F925" s="285"/>
      <c r="G925" s="285"/>
      <c r="H925" s="285"/>
      <c r="I925" s="285"/>
      <c r="J925" s="285"/>
      <c r="K925" s="285"/>
      <c r="L925" s="285"/>
      <c r="M925" s="285"/>
      <c r="N925" s="285"/>
      <c r="O925" s="286"/>
    </row>
    <row r="926" spans="2:15" hidden="1" outlineLevel="1">
      <c r="B926" s="24"/>
      <c r="C926" s="294">
        <v>44930</v>
      </c>
      <c r="D926" s="18" t="s">
        <v>152</v>
      </c>
      <c r="E926" s="285"/>
      <c r="F926" s="285"/>
      <c r="G926" s="285"/>
      <c r="H926" s="285"/>
      <c r="I926" s="285"/>
      <c r="J926" s="285"/>
      <c r="K926" s="285"/>
      <c r="L926" s="285"/>
      <c r="M926" s="285"/>
      <c r="N926" s="285"/>
      <c r="O926" s="286"/>
    </row>
    <row r="927" spans="2:15" hidden="1" outlineLevel="1">
      <c r="B927" s="24"/>
      <c r="C927" s="294">
        <v>44931</v>
      </c>
      <c r="D927" s="18" t="s">
        <v>152</v>
      </c>
      <c r="E927" s="285"/>
      <c r="F927" s="285"/>
      <c r="G927" s="285"/>
      <c r="H927" s="285"/>
      <c r="I927" s="285"/>
      <c r="J927" s="285"/>
      <c r="K927" s="285"/>
      <c r="L927" s="285"/>
      <c r="M927" s="285"/>
      <c r="N927" s="285"/>
      <c r="O927" s="286"/>
    </row>
    <row r="928" spans="2:15" hidden="1" outlineLevel="1">
      <c r="B928" s="24"/>
      <c r="C928" s="294">
        <v>44932</v>
      </c>
      <c r="D928" s="18" t="s">
        <v>152</v>
      </c>
      <c r="E928" s="285"/>
      <c r="F928" s="285"/>
      <c r="G928" s="285"/>
      <c r="H928" s="285"/>
      <c r="I928" s="285"/>
      <c r="J928" s="285"/>
      <c r="K928" s="285"/>
      <c r="L928" s="285"/>
      <c r="M928" s="285"/>
      <c r="N928" s="285"/>
      <c r="O928" s="286"/>
    </row>
    <row r="929" spans="2:15" hidden="1" outlineLevel="1">
      <c r="B929" s="24"/>
      <c r="C929" s="294">
        <v>44933</v>
      </c>
      <c r="D929" s="18" t="s">
        <v>152</v>
      </c>
      <c r="E929" s="285"/>
      <c r="F929" s="285"/>
      <c r="G929" s="285"/>
      <c r="H929" s="285"/>
      <c r="I929" s="285"/>
      <c r="J929" s="285"/>
      <c r="K929" s="285"/>
      <c r="L929" s="285"/>
      <c r="M929" s="285"/>
      <c r="N929" s="285"/>
      <c r="O929" s="286"/>
    </row>
    <row r="930" spans="2:15" hidden="1" outlineLevel="1">
      <c r="B930" s="24"/>
      <c r="C930" s="294">
        <v>44934</v>
      </c>
      <c r="D930" s="18" t="s">
        <v>152</v>
      </c>
      <c r="E930" s="285"/>
      <c r="F930" s="285"/>
      <c r="G930" s="285"/>
      <c r="H930" s="285"/>
      <c r="I930" s="285"/>
      <c r="J930" s="285"/>
      <c r="K930" s="285"/>
      <c r="L930" s="285"/>
      <c r="M930" s="285"/>
      <c r="N930" s="285"/>
      <c r="O930" s="286"/>
    </row>
    <row r="931" spans="2:15" hidden="1" outlineLevel="1">
      <c r="B931" s="24"/>
      <c r="C931" s="294">
        <v>44935</v>
      </c>
      <c r="D931" s="18" t="s">
        <v>152</v>
      </c>
      <c r="E931" s="285"/>
      <c r="F931" s="285"/>
      <c r="G931" s="285"/>
      <c r="H931" s="285"/>
      <c r="I931" s="285"/>
      <c r="J931" s="285"/>
      <c r="K931" s="285"/>
      <c r="L931" s="285"/>
      <c r="M931" s="285"/>
      <c r="N931" s="285"/>
      <c r="O931" s="286"/>
    </row>
    <row r="932" spans="2:15" hidden="1" outlineLevel="1">
      <c r="B932" s="24"/>
      <c r="C932" s="294">
        <v>44936</v>
      </c>
      <c r="D932" s="18" t="s">
        <v>152</v>
      </c>
      <c r="E932" s="285"/>
      <c r="F932" s="285"/>
      <c r="G932" s="285"/>
      <c r="H932" s="285"/>
      <c r="I932" s="285"/>
      <c r="J932" s="285"/>
      <c r="K932" s="285"/>
      <c r="L932" s="285"/>
      <c r="M932" s="285"/>
      <c r="N932" s="285"/>
      <c r="O932" s="286"/>
    </row>
    <row r="933" spans="2:15" hidden="1" outlineLevel="1">
      <c r="B933" s="24"/>
      <c r="C933" s="294">
        <v>44937</v>
      </c>
      <c r="D933" s="18" t="s">
        <v>152</v>
      </c>
      <c r="E933" s="285"/>
      <c r="F933" s="285"/>
      <c r="G933" s="285"/>
      <c r="H933" s="285"/>
      <c r="I933" s="285"/>
      <c r="J933" s="285"/>
      <c r="K933" s="285"/>
      <c r="L933" s="285"/>
      <c r="M933" s="285"/>
      <c r="N933" s="285"/>
      <c r="O933" s="286"/>
    </row>
    <row r="934" spans="2:15" hidden="1" outlineLevel="1">
      <c r="B934" s="24"/>
      <c r="C934" s="294">
        <v>44938</v>
      </c>
      <c r="D934" s="18" t="s">
        <v>152</v>
      </c>
      <c r="E934" s="285"/>
      <c r="F934" s="285"/>
      <c r="G934" s="285"/>
      <c r="H934" s="285"/>
      <c r="I934" s="285"/>
      <c r="J934" s="285"/>
      <c r="K934" s="285"/>
      <c r="L934" s="285"/>
      <c r="M934" s="285"/>
      <c r="N934" s="285"/>
      <c r="O934" s="286"/>
    </row>
    <row r="935" spans="2:15" hidden="1" outlineLevel="1">
      <c r="B935" s="24"/>
      <c r="C935" s="294">
        <v>44939</v>
      </c>
      <c r="D935" s="18" t="s">
        <v>152</v>
      </c>
      <c r="E935" s="285"/>
      <c r="F935" s="285"/>
      <c r="G935" s="285"/>
      <c r="H935" s="285"/>
      <c r="I935" s="285"/>
      <c r="J935" s="285"/>
      <c r="K935" s="285"/>
      <c r="L935" s="285"/>
      <c r="M935" s="285"/>
      <c r="N935" s="285"/>
      <c r="O935" s="286"/>
    </row>
    <row r="936" spans="2:15" hidden="1" outlineLevel="1">
      <c r="B936" s="24"/>
      <c r="C936" s="294">
        <v>44940</v>
      </c>
      <c r="D936" s="18" t="s">
        <v>152</v>
      </c>
      <c r="E936" s="285"/>
      <c r="F936" s="285"/>
      <c r="G936" s="285"/>
      <c r="H936" s="285"/>
      <c r="I936" s="285"/>
      <c r="J936" s="285"/>
      <c r="K936" s="285"/>
      <c r="L936" s="285"/>
      <c r="M936" s="285"/>
      <c r="N936" s="285"/>
      <c r="O936" s="286"/>
    </row>
    <row r="937" spans="2:15" hidden="1" outlineLevel="1">
      <c r="B937" s="24"/>
      <c r="C937" s="294">
        <v>44941</v>
      </c>
      <c r="D937" s="18" t="s">
        <v>152</v>
      </c>
      <c r="E937" s="285"/>
      <c r="F937" s="285"/>
      <c r="G937" s="285"/>
      <c r="H937" s="285"/>
      <c r="I937" s="285"/>
      <c r="J937" s="285"/>
      <c r="K937" s="285"/>
      <c r="L937" s="285"/>
      <c r="M937" s="285"/>
      <c r="N937" s="285"/>
      <c r="O937" s="286"/>
    </row>
    <row r="938" spans="2:15" hidden="1" outlineLevel="1">
      <c r="B938" s="24"/>
      <c r="C938" s="294">
        <v>44942</v>
      </c>
      <c r="D938" s="18" t="s">
        <v>152</v>
      </c>
      <c r="E938" s="285"/>
      <c r="F938" s="285"/>
      <c r="G938" s="285"/>
      <c r="H938" s="285"/>
      <c r="I938" s="285"/>
      <c r="J938" s="285"/>
      <c r="K938" s="285"/>
      <c r="L938" s="285"/>
      <c r="M938" s="285"/>
      <c r="N938" s="285"/>
      <c r="O938" s="286"/>
    </row>
    <row r="939" spans="2:15" hidden="1" outlineLevel="1">
      <c r="B939" s="24"/>
      <c r="C939" s="294">
        <v>44943</v>
      </c>
      <c r="D939" s="18" t="s">
        <v>152</v>
      </c>
      <c r="E939" s="285"/>
      <c r="F939" s="285"/>
      <c r="G939" s="285"/>
      <c r="H939" s="285"/>
      <c r="I939" s="285"/>
      <c r="J939" s="285"/>
      <c r="K939" s="285"/>
      <c r="L939" s="285"/>
      <c r="M939" s="285"/>
      <c r="N939" s="285"/>
      <c r="O939" s="286"/>
    </row>
    <row r="940" spans="2:15" hidden="1" outlineLevel="1">
      <c r="B940" s="24"/>
      <c r="C940" s="294">
        <v>44944</v>
      </c>
      <c r="D940" s="18" t="s">
        <v>152</v>
      </c>
      <c r="E940" s="285"/>
      <c r="F940" s="285"/>
      <c r="G940" s="285"/>
      <c r="H940" s="285"/>
      <c r="I940" s="285"/>
      <c r="J940" s="285"/>
      <c r="K940" s="285"/>
      <c r="L940" s="285"/>
      <c r="M940" s="285"/>
      <c r="N940" s="285"/>
      <c r="O940" s="286"/>
    </row>
    <row r="941" spans="2:15" hidden="1" outlineLevel="1">
      <c r="B941" s="24"/>
      <c r="C941" s="294">
        <v>44945</v>
      </c>
      <c r="D941" s="18" t="s">
        <v>152</v>
      </c>
      <c r="E941" s="285"/>
      <c r="F941" s="285"/>
      <c r="G941" s="285"/>
      <c r="H941" s="285"/>
      <c r="I941" s="285"/>
      <c r="J941" s="285"/>
      <c r="K941" s="285"/>
      <c r="L941" s="285"/>
      <c r="M941" s="285"/>
      <c r="N941" s="285"/>
      <c r="O941" s="286"/>
    </row>
    <row r="942" spans="2:15" hidden="1" outlineLevel="1">
      <c r="B942" s="24"/>
      <c r="C942" s="294">
        <v>44946</v>
      </c>
      <c r="D942" s="18" t="s">
        <v>152</v>
      </c>
      <c r="E942" s="285"/>
      <c r="F942" s="285"/>
      <c r="G942" s="285"/>
      <c r="H942" s="285"/>
      <c r="I942" s="285"/>
      <c r="J942" s="285"/>
      <c r="K942" s="285"/>
      <c r="L942" s="285"/>
      <c r="M942" s="285"/>
      <c r="N942" s="285"/>
      <c r="O942" s="286"/>
    </row>
    <row r="943" spans="2:15" hidden="1" outlineLevel="1">
      <c r="B943" s="24"/>
      <c r="C943" s="294">
        <v>44947</v>
      </c>
      <c r="D943" s="18" t="s">
        <v>152</v>
      </c>
      <c r="E943" s="285"/>
      <c r="F943" s="285"/>
      <c r="G943" s="285"/>
      <c r="H943" s="285"/>
      <c r="I943" s="285"/>
      <c r="J943" s="285"/>
      <c r="K943" s="285"/>
      <c r="L943" s="285"/>
      <c r="M943" s="285"/>
      <c r="N943" s="285"/>
      <c r="O943" s="286"/>
    </row>
    <row r="944" spans="2:15" hidden="1" outlineLevel="1">
      <c r="B944" s="24"/>
      <c r="C944" s="294">
        <v>44948</v>
      </c>
      <c r="D944" s="18" t="s">
        <v>152</v>
      </c>
      <c r="E944" s="285"/>
      <c r="F944" s="285"/>
      <c r="G944" s="285"/>
      <c r="H944" s="285"/>
      <c r="I944" s="285"/>
      <c r="J944" s="285"/>
      <c r="K944" s="285"/>
      <c r="L944" s="285"/>
      <c r="M944" s="285"/>
      <c r="N944" s="285"/>
      <c r="O944" s="286"/>
    </row>
    <row r="945" spans="2:15" hidden="1" outlineLevel="1">
      <c r="B945" s="24"/>
      <c r="C945" s="294">
        <v>44949</v>
      </c>
      <c r="D945" s="18" t="s">
        <v>152</v>
      </c>
      <c r="E945" s="285"/>
      <c r="F945" s="285"/>
      <c r="G945" s="285"/>
      <c r="H945" s="285"/>
      <c r="I945" s="285"/>
      <c r="J945" s="285"/>
      <c r="K945" s="285"/>
      <c r="L945" s="285"/>
      <c r="M945" s="285"/>
      <c r="N945" s="285"/>
      <c r="O945" s="286"/>
    </row>
    <row r="946" spans="2:15" hidden="1" outlineLevel="1">
      <c r="B946" s="24"/>
      <c r="C946" s="294">
        <v>44950</v>
      </c>
      <c r="D946" s="18" t="s">
        <v>152</v>
      </c>
      <c r="E946" s="285"/>
      <c r="F946" s="285"/>
      <c r="G946" s="285"/>
      <c r="H946" s="285"/>
      <c r="I946" s="285"/>
      <c r="J946" s="285"/>
      <c r="K946" s="285"/>
      <c r="L946" s="285"/>
      <c r="M946" s="285"/>
      <c r="N946" s="285"/>
      <c r="O946" s="286"/>
    </row>
    <row r="947" spans="2:15" hidden="1" outlineLevel="1">
      <c r="B947" s="24"/>
      <c r="C947" s="294">
        <v>44951</v>
      </c>
      <c r="D947" s="18" t="s">
        <v>152</v>
      </c>
      <c r="E947" s="285"/>
      <c r="F947" s="285"/>
      <c r="G947" s="285"/>
      <c r="H947" s="285"/>
      <c r="I947" s="285"/>
      <c r="J947" s="285"/>
      <c r="K947" s="285"/>
      <c r="L947" s="285"/>
      <c r="M947" s="285"/>
      <c r="N947" s="285"/>
      <c r="O947" s="286"/>
    </row>
    <row r="948" spans="2:15" hidden="1" outlineLevel="1">
      <c r="B948" s="24"/>
      <c r="C948" s="294">
        <v>44952</v>
      </c>
      <c r="D948" s="18" t="s">
        <v>152</v>
      </c>
      <c r="E948" s="285"/>
      <c r="F948" s="285"/>
      <c r="G948" s="285"/>
      <c r="H948" s="285"/>
      <c r="I948" s="285"/>
      <c r="J948" s="285"/>
      <c r="K948" s="285"/>
      <c r="L948" s="285"/>
      <c r="M948" s="285"/>
      <c r="N948" s="285"/>
      <c r="O948" s="286"/>
    </row>
    <row r="949" spans="2:15" hidden="1" outlineLevel="1">
      <c r="B949" s="24"/>
      <c r="C949" s="294">
        <v>44953</v>
      </c>
      <c r="D949" s="18" t="s">
        <v>152</v>
      </c>
      <c r="E949" s="285"/>
      <c r="F949" s="285"/>
      <c r="G949" s="285"/>
      <c r="H949" s="285"/>
      <c r="I949" s="285"/>
      <c r="J949" s="285"/>
      <c r="K949" s="285"/>
      <c r="L949" s="285"/>
      <c r="M949" s="285"/>
      <c r="N949" s="285"/>
      <c r="O949" s="286"/>
    </row>
    <row r="950" spans="2:15" hidden="1" outlineLevel="1">
      <c r="B950" s="24"/>
      <c r="C950" s="294">
        <v>44954</v>
      </c>
      <c r="D950" s="18" t="s">
        <v>152</v>
      </c>
      <c r="E950" s="285"/>
      <c r="F950" s="285"/>
      <c r="G950" s="285"/>
      <c r="H950" s="285"/>
      <c r="I950" s="285"/>
      <c r="J950" s="285"/>
      <c r="K950" s="285"/>
      <c r="L950" s="285"/>
      <c r="M950" s="285"/>
      <c r="N950" s="285"/>
      <c r="O950" s="286"/>
    </row>
    <row r="951" spans="2:15" hidden="1" outlineLevel="1">
      <c r="B951" s="24"/>
      <c r="C951" s="294">
        <v>44955</v>
      </c>
      <c r="D951" s="18" t="s">
        <v>152</v>
      </c>
      <c r="E951" s="285"/>
      <c r="F951" s="285"/>
      <c r="G951" s="285"/>
      <c r="H951" s="285"/>
      <c r="I951" s="285"/>
      <c r="J951" s="285"/>
      <c r="K951" s="285"/>
      <c r="L951" s="285"/>
      <c r="M951" s="285"/>
      <c r="N951" s="285"/>
      <c r="O951" s="286"/>
    </row>
    <row r="952" spans="2:15" hidden="1" outlineLevel="1">
      <c r="B952" s="24"/>
      <c r="C952" s="294">
        <v>44956</v>
      </c>
      <c r="D952" s="18" t="s">
        <v>152</v>
      </c>
      <c r="E952" s="285"/>
      <c r="F952" s="285"/>
      <c r="G952" s="285"/>
      <c r="H952" s="285"/>
      <c r="I952" s="285"/>
      <c r="J952" s="285"/>
      <c r="K952" s="285"/>
      <c r="L952" s="285"/>
      <c r="M952" s="285"/>
      <c r="N952" s="285"/>
      <c r="O952" s="286"/>
    </row>
    <row r="953" spans="2:15" hidden="1" outlineLevel="1">
      <c r="B953" s="24"/>
      <c r="C953" s="294">
        <v>44957</v>
      </c>
      <c r="D953" s="18" t="s">
        <v>152</v>
      </c>
      <c r="E953" s="285"/>
      <c r="F953" s="285"/>
      <c r="G953" s="285"/>
      <c r="H953" s="285"/>
      <c r="I953" s="285"/>
      <c r="J953" s="285"/>
      <c r="K953" s="285"/>
      <c r="L953" s="285"/>
      <c r="M953" s="285"/>
      <c r="N953" s="285"/>
      <c r="O953" s="286"/>
    </row>
    <row r="954" spans="2:15" hidden="1" outlineLevel="1">
      <c r="B954" s="24"/>
      <c r="C954" s="294">
        <v>44958</v>
      </c>
      <c r="D954" s="18" t="s">
        <v>152</v>
      </c>
      <c r="E954" s="285"/>
      <c r="F954" s="285"/>
      <c r="G954" s="285"/>
      <c r="H954" s="285"/>
      <c r="I954" s="285"/>
      <c r="J954" s="285"/>
      <c r="K954" s="285"/>
      <c r="L954" s="285"/>
      <c r="M954" s="285"/>
      <c r="N954" s="285"/>
      <c r="O954" s="286"/>
    </row>
    <row r="955" spans="2:15" hidden="1" outlineLevel="1">
      <c r="B955" s="24"/>
      <c r="C955" s="294">
        <v>44959</v>
      </c>
      <c r="D955" s="18" t="s">
        <v>152</v>
      </c>
      <c r="E955" s="285"/>
      <c r="F955" s="285"/>
      <c r="G955" s="285"/>
      <c r="H955" s="285"/>
      <c r="I955" s="285"/>
      <c r="J955" s="285"/>
      <c r="K955" s="285"/>
      <c r="L955" s="285"/>
      <c r="M955" s="285"/>
      <c r="N955" s="285"/>
      <c r="O955" s="286"/>
    </row>
    <row r="956" spans="2:15" hidden="1" outlineLevel="1">
      <c r="B956" s="24"/>
      <c r="C956" s="294">
        <v>44960</v>
      </c>
      <c r="D956" s="18" t="s">
        <v>152</v>
      </c>
      <c r="E956" s="285"/>
      <c r="F956" s="285"/>
      <c r="G956" s="285"/>
      <c r="H956" s="285"/>
      <c r="I956" s="285"/>
      <c r="J956" s="285"/>
      <c r="K956" s="285"/>
      <c r="L956" s="285"/>
      <c r="M956" s="285"/>
      <c r="N956" s="285"/>
      <c r="O956" s="286"/>
    </row>
    <row r="957" spans="2:15" hidden="1" outlineLevel="1">
      <c r="B957" s="24"/>
      <c r="C957" s="294">
        <v>44961</v>
      </c>
      <c r="D957" s="18" t="s">
        <v>152</v>
      </c>
      <c r="E957" s="285"/>
      <c r="F957" s="285"/>
      <c r="G957" s="285"/>
      <c r="H957" s="285"/>
      <c r="I957" s="285"/>
      <c r="J957" s="285"/>
      <c r="K957" s="285"/>
      <c r="L957" s="285"/>
      <c r="M957" s="285"/>
      <c r="N957" s="285"/>
      <c r="O957" s="286"/>
    </row>
    <row r="958" spans="2:15" hidden="1" outlineLevel="1">
      <c r="B958" s="24"/>
      <c r="C958" s="294">
        <v>44962</v>
      </c>
      <c r="D958" s="18" t="s">
        <v>152</v>
      </c>
      <c r="E958" s="285"/>
      <c r="F958" s="285"/>
      <c r="G958" s="285"/>
      <c r="H958" s="285"/>
      <c r="I958" s="285"/>
      <c r="J958" s="285"/>
      <c r="K958" s="285"/>
      <c r="L958" s="285"/>
      <c r="M958" s="285"/>
      <c r="N958" s="285"/>
      <c r="O958" s="286"/>
    </row>
    <row r="959" spans="2:15" hidden="1" outlineLevel="1">
      <c r="B959" s="24"/>
      <c r="C959" s="294">
        <v>44963</v>
      </c>
      <c r="D959" s="18" t="s">
        <v>152</v>
      </c>
      <c r="E959" s="285"/>
      <c r="F959" s="285"/>
      <c r="G959" s="285"/>
      <c r="H959" s="285"/>
      <c r="I959" s="285"/>
      <c r="J959" s="285"/>
      <c r="K959" s="285"/>
      <c r="L959" s="285"/>
      <c r="M959" s="285"/>
      <c r="N959" s="285"/>
      <c r="O959" s="286"/>
    </row>
    <row r="960" spans="2:15" hidden="1" outlineLevel="1">
      <c r="B960" s="24"/>
      <c r="C960" s="294">
        <v>44964</v>
      </c>
      <c r="D960" s="18" t="s">
        <v>152</v>
      </c>
      <c r="E960" s="285"/>
      <c r="F960" s="285"/>
      <c r="G960" s="285"/>
      <c r="H960" s="285"/>
      <c r="I960" s="285"/>
      <c r="J960" s="285"/>
      <c r="K960" s="285"/>
      <c r="L960" s="285"/>
      <c r="M960" s="285"/>
      <c r="N960" s="285"/>
      <c r="O960" s="286"/>
    </row>
    <row r="961" spans="2:15" hidden="1" outlineLevel="1">
      <c r="B961" s="24"/>
      <c r="C961" s="294">
        <v>44965</v>
      </c>
      <c r="D961" s="18" t="s">
        <v>152</v>
      </c>
      <c r="E961" s="285"/>
      <c r="F961" s="285"/>
      <c r="G961" s="285"/>
      <c r="H961" s="285"/>
      <c r="I961" s="285"/>
      <c r="J961" s="285"/>
      <c r="K961" s="285"/>
      <c r="L961" s="285"/>
      <c r="M961" s="285"/>
      <c r="N961" s="285"/>
      <c r="O961" s="286"/>
    </row>
    <row r="962" spans="2:15" hidden="1" outlineLevel="1">
      <c r="B962" s="24"/>
      <c r="C962" s="294">
        <v>44966</v>
      </c>
      <c r="D962" s="18" t="s">
        <v>152</v>
      </c>
      <c r="E962" s="285"/>
      <c r="F962" s="285"/>
      <c r="G962" s="285"/>
      <c r="H962" s="285"/>
      <c r="I962" s="285"/>
      <c r="J962" s="285"/>
      <c r="K962" s="285"/>
      <c r="L962" s="285"/>
      <c r="M962" s="285"/>
      <c r="N962" s="285"/>
      <c r="O962" s="286"/>
    </row>
    <row r="963" spans="2:15" hidden="1" outlineLevel="1">
      <c r="B963" s="24"/>
      <c r="C963" s="294">
        <v>44967</v>
      </c>
      <c r="D963" s="18" t="s">
        <v>152</v>
      </c>
      <c r="E963" s="285"/>
      <c r="F963" s="285"/>
      <c r="G963" s="285"/>
      <c r="H963" s="285"/>
      <c r="I963" s="285"/>
      <c r="J963" s="285"/>
      <c r="K963" s="285"/>
      <c r="L963" s="285"/>
      <c r="M963" s="285"/>
      <c r="N963" s="285"/>
      <c r="O963" s="286"/>
    </row>
    <row r="964" spans="2:15" hidden="1" outlineLevel="1">
      <c r="B964" s="24"/>
      <c r="C964" s="294">
        <v>44968</v>
      </c>
      <c r="D964" s="18" t="s">
        <v>152</v>
      </c>
      <c r="E964" s="285"/>
      <c r="F964" s="285"/>
      <c r="G964" s="285"/>
      <c r="H964" s="285"/>
      <c r="I964" s="285"/>
      <c r="J964" s="285"/>
      <c r="K964" s="285"/>
      <c r="L964" s="285"/>
      <c r="M964" s="285"/>
      <c r="N964" s="285"/>
      <c r="O964" s="286"/>
    </row>
    <row r="965" spans="2:15" hidden="1" outlineLevel="1">
      <c r="B965" s="24"/>
      <c r="C965" s="294">
        <v>44969</v>
      </c>
      <c r="D965" s="18" t="s">
        <v>152</v>
      </c>
      <c r="E965" s="285"/>
      <c r="F965" s="285"/>
      <c r="G965" s="285"/>
      <c r="H965" s="285"/>
      <c r="I965" s="285"/>
      <c r="J965" s="285"/>
      <c r="K965" s="285"/>
      <c r="L965" s="285"/>
      <c r="M965" s="285"/>
      <c r="N965" s="285"/>
      <c r="O965" s="286"/>
    </row>
    <row r="966" spans="2:15" hidden="1" outlineLevel="1">
      <c r="B966" s="24"/>
      <c r="C966" s="294">
        <v>44970</v>
      </c>
      <c r="D966" s="18" t="s">
        <v>152</v>
      </c>
      <c r="E966" s="285"/>
      <c r="F966" s="285"/>
      <c r="G966" s="285"/>
      <c r="H966" s="285"/>
      <c r="I966" s="285"/>
      <c r="J966" s="285"/>
      <c r="K966" s="285"/>
      <c r="L966" s="285"/>
      <c r="M966" s="285"/>
      <c r="N966" s="285"/>
      <c r="O966" s="286"/>
    </row>
    <row r="967" spans="2:15" hidden="1" outlineLevel="1">
      <c r="B967" s="24"/>
      <c r="C967" s="294">
        <v>44971</v>
      </c>
      <c r="D967" s="18" t="s">
        <v>152</v>
      </c>
      <c r="E967" s="285"/>
      <c r="F967" s="285"/>
      <c r="G967" s="285"/>
      <c r="H967" s="285"/>
      <c r="I967" s="285"/>
      <c r="J967" s="285"/>
      <c r="K967" s="285"/>
      <c r="L967" s="285"/>
      <c r="M967" s="285"/>
      <c r="N967" s="285"/>
      <c r="O967" s="286"/>
    </row>
    <row r="968" spans="2:15" hidden="1" outlineLevel="1">
      <c r="B968" s="24"/>
      <c r="C968" s="294">
        <v>44972</v>
      </c>
      <c r="D968" s="18" t="s">
        <v>152</v>
      </c>
      <c r="E968" s="285"/>
      <c r="F968" s="285"/>
      <c r="G968" s="285"/>
      <c r="H968" s="285"/>
      <c r="I968" s="285"/>
      <c r="J968" s="285"/>
      <c r="K968" s="285"/>
      <c r="L968" s="285"/>
      <c r="M968" s="285"/>
      <c r="N968" s="285"/>
      <c r="O968" s="286"/>
    </row>
    <row r="969" spans="2:15" hidden="1" outlineLevel="1">
      <c r="B969" s="24"/>
      <c r="C969" s="294">
        <v>44973</v>
      </c>
      <c r="D969" s="18" t="s">
        <v>152</v>
      </c>
      <c r="E969" s="285"/>
      <c r="F969" s="285"/>
      <c r="G969" s="285"/>
      <c r="H969" s="285"/>
      <c r="I969" s="285"/>
      <c r="J969" s="285"/>
      <c r="K969" s="285"/>
      <c r="L969" s="285"/>
      <c r="M969" s="285"/>
      <c r="N969" s="285"/>
      <c r="O969" s="286"/>
    </row>
    <row r="970" spans="2:15" hidden="1" outlineLevel="1">
      <c r="B970" s="24"/>
      <c r="C970" s="294">
        <v>44974</v>
      </c>
      <c r="D970" s="18" t="s">
        <v>152</v>
      </c>
      <c r="E970" s="285"/>
      <c r="F970" s="285"/>
      <c r="G970" s="285"/>
      <c r="H970" s="285"/>
      <c r="I970" s="285"/>
      <c r="J970" s="285"/>
      <c r="K970" s="285"/>
      <c r="L970" s="285"/>
      <c r="M970" s="285"/>
      <c r="N970" s="285"/>
      <c r="O970" s="286"/>
    </row>
    <row r="971" spans="2:15" hidden="1" outlineLevel="1">
      <c r="B971" s="24"/>
      <c r="C971" s="294">
        <v>44975</v>
      </c>
      <c r="D971" s="18" t="s">
        <v>152</v>
      </c>
      <c r="E971" s="285"/>
      <c r="F971" s="285"/>
      <c r="G971" s="285"/>
      <c r="H971" s="285"/>
      <c r="I971" s="285"/>
      <c r="J971" s="285"/>
      <c r="K971" s="285"/>
      <c r="L971" s="285"/>
      <c r="M971" s="285"/>
      <c r="N971" s="285"/>
      <c r="O971" s="286"/>
    </row>
    <row r="972" spans="2:15" hidden="1" outlineLevel="1">
      <c r="B972" s="24"/>
      <c r="C972" s="294">
        <v>44976</v>
      </c>
      <c r="D972" s="18" t="s">
        <v>152</v>
      </c>
      <c r="E972" s="285"/>
      <c r="F972" s="285"/>
      <c r="G972" s="285"/>
      <c r="H972" s="285"/>
      <c r="I972" s="285"/>
      <c r="J972" s="285"/>
      <c r="K972" s="285"/>
      <c r="L972" s="285"/>
      <c r="M972" s="285"/>
      <c r="N972" s="285"/>
      <c r="O972" s="286"/>
    </row>
    <row r="973" spans="2:15" hidden="1" outlineLevel="1">
      <c r="B973" s="24"/>
      <c r="C973" s="294">
        <v>44977</v>
      </c>
      <c r="D973" s="18" t="s">
        <v>152</v>
      </c>
      <c r="E973" s="285"/>
      <c r="F973" s="285"/>
      <c r="G973" s="285"/>
      <c r="H973" s="285"/>
      <c r="I973" s="285"/>
      <c r="J973" s="285"/>
      <c r="K973" s="285"/>
      <c r="L973" s="285"/>
      <c r="M973" s="285"/>
      <c r="N973" s="285"/>
      <c r="O973" s="286"/>
    </row>
    <row r="974" spans="2:15" hidden="1" outlineLevel="1">
      <c r="B974" s="24"/>
      <c r="C974" s="294">
        <v>44978</v>
      </c>
      <c r="D974" s="18" t="s">
        <v>152</v>
      </c>
      <c r="E974" s="285"/>
      <c r="F974" s="285"/>
      <c r="G974" s="285"/>
      <c r="H974" s="285"/>
      <c r="I974" s="285"/>
      <c r="J974" s="285"/>
      <c r="K974" s="285"/>
      <c r="L974" s="285"/>
      <c r="M974" s="285"/>
      <c r="N974" s="285"/>
      <c r="O974" s="286"/>
    </row>
    <row r="975" spans="2:15" hidden="1" outlineLevel="1">
      <c r="B975" s="24"/>
      <c r="C975" s="294">
        <v>44979</v>
      </c>
      <c r="D975" s="18" t="s">
        <v>152</v>
      </c>
      <c r="E975" s="285"/>
      <c r="F975" s="285"/>
      <c r="G975" s="285"/>
      <c r="H975" s="285"/>
      <c r="I975" s="285"/>
      <c r="J975" s="285"/>
      <c r="K975" s="285"/>
      <c r="L975" s="285"/>
      <c r="M975" s="285"/>
      <c r="N975" s="285"/>
      <c r="O975" s="286"/>
    </row>
    <row r="976" spans="2:15" hidden="1" outlineLevel="1">
      <c r="B976" s="24"/>
      <c r="C976" s="294">
        <v>44980</v>
      </c>
      <c r="D976" s="18" t="s">
        <v>152</v>
      </c>
      <c r="E976" s="285"/>
      <c r="F976" s="285"/>
      <c r="G976" s="285"/>
      <c r="H976" s="285"/>
      <c r="I976" s="285"/>
      <c r="J976" s="285"/>
      <c r="K976" s="285"/>
      <c r="L976" s="285"/>
      <c r="M976" s="285"/>
      <c r="N976" s="285"/>
      <c r="O976" s="286"/>
    </row>
    <row r="977" spans="2:15" hidden="1" outlineLevel="1">
      <c r="B977" s="24"/>
      <c r="C977" s="294">
        <v>44981</v>
      </c>
      <c r="D977" s="18" t="s">
        <v>152</v>
      </c>
      <c r="E977" s="285"/>
      <c r="F977" s="285"/>
      <c r="G977" s="285"/>
      <c r="H977" s="285"/>
      <c r="I977" s="285"/>
      <c r="J977" s="285"/>
      <c r="K977" s="285"/>
      <c r="L977" s="285"/>
      <c r="M977" s="285"/>
      <c r="N977" s="285"/>
      <c r="O977" s="286"/>
    </row>
    <row r="978" spans="2:15" hidden="1" outlineLevel="1">
      <c r="B978" s="24"/>
      <c r="C978" s="294">
        <v>44982</v>
      </c>
      <c r="D978" s="18" t="s">
        <v>152</v>
      </c>
      <c r="E978" s="285"/>
      <c r="F978" s="285"/>
      <c r="G978" s="285"/>
      <c r="H978" s="285"/>
      <c r="I978" s="285"/>
      <c r="J978" s="285"/>
      <c r="K978" s="285"/>
      <c r="L978" s="285"/>
      <c r="M978" s="285"/>
      <c r="N978" s="285"/>
      <c r="O978" s="286"/>
    </row>
    <row r="979" spans="2:15" hidden="1" outlineLevel="1">
      <c r="B979" s="24"/>
      <c r="C979" s="294">
        <v>44983</v>
      </c>
      <c r="D979" s="18" t="s">
        <v>152</v>
      </c>
      <c r="E979" s="285"/>
      <c r="F979" s="285"/>
      <c r="G979" s="285"/>
      <c r="H979" s="285"/>
      <c r="I979" s="285"/>
      <c r="J979" s="285"/>
      <c r="K979" s="285"/>
      <c r="L979" s="285"/>
      <c r="M979" s="285"/>
      <c r="N979" s="285"/>
      <c r="O979" s="286"/>
    </row>
    <row r="980" spans="2:15" hidden="1" outlineLevel="1">
      <c r="B980" s="24"/>
      <c r="C980" s="294">
        <v>44984</v>
      </c>
      <c r="D980" s="18" t="s">
        <v>152</v>
      </c>
      <c r="E980" s="285"/>
      <c r="F980" s="285"/>
      <c r="G980" s="285"/>
      <c r="H980" s="285"/>
      <c r="I980" s="285"/>
      <c r="J980" s="285"/>
      <c r="K980" s="285"/>
      <c r="L980" s="285"/>
      <c r="M980" s="285"/>
      <c r="N980" s="285"/>
      <c r="O980" s="286"/>
    </row>
    <row r="981" spans="2:15" hidden="1" outlineLevel="1">
      <c r="B981" s="24"/>
      <c r="C981" s="294">
        <v>44985</v>
      </c>
      <c r="D981" s="18" t="s">
        <v>152</v>
      </c>
      <c r="E981" s="285"/>
      <c r="F981" s="285"/>
      <c r="G981" s="285"/>
      <c r="H981" s="285"/>
      <c r="I981" s="285"/>
      <c r="J981" s="285"/>
      <c r="K981" s="285"/>
      <c r="L981" s="285"/>
      <c r="M981" s="285"/>
      <c r="N981" s="285"/>
      <c r="O981" s="286"/>
    </row>
    <row r="982" spans="2:15" hidden="1" outlineLevel="1">
      <c r="B982" s="24"/>
      <c r="C982" s="294">
        <v>44986</v>
      </c>
      <c r="D982" s="18" t="s">
        <v>152</v>
      </c>
      <c r="E982" s="285"/>
      <c r="F982" s="285"/>
      <c r="G982" s="285"/>
      <c r="H982" s="285"/>
      <c r="I982" s="285"/>
      <c r="J982" s="285"/>
      <c r="K982" s="285"/>
      <c r="L982" s="285"/>
      <c r="M982" s="285"/>
      <c r="N982" s="285"/>
      <c r="O982" s="286"/>
    </row>
    <row r="983" spans="2:15" hidden="1" outlineLevel="1">
      <c r="B983" s="24"/>
      <c r="C983" s="294">
        <v>44987</v>
      </c>
      <c r="D983" s="18" t="s">
        <v>152</v>
      </c>
      <c r="E983" s="285"/>
      <c r="F983" s="285"/>
      <c r="G983" s="285"/>
      <c r="H983" s="285"/>
      <c r="I983" s="285"/>
      <c r="J983" s="285"/>
      <c r="K983" s="285"/>
      <c r="L983" s="285"/>
      <c r="M983" s="285"/>
      <c r="N983" s="285"/>
      <c r="O983" s="286"/>
    </row>
    <row r="984" spans="2:15" hidden="1" outlineLevel="1">
      <c r="B984" s="24"/>
      <c r="C984" s="294">
        <v>44988</v>
      </c>
      <c r="D984" s="18" t="s">
        <v>152</v>
      </c>
      <c r="E984" s="285"/>
      <c r="F984" s="285"/>
      <c r="G984" s="285"/>
      <c r="H984" s="285"/>
      <c r="I984" s="285"/>
      <c r="J984" s="285"/>
      <c r="K984" s="285"/>
      <c r="L984" s="285"/>
      <c r="M984" s="285"/>
      <c r="N984" s="285"/>
      <c r="O984" s="286"/>
    </row>
    <row r="985" spans="2:15" hidden="1" outlineLevel="1">
      <c r="B985" s="24"/>
      <c r="C985" s="294">
        <v>44989</v>
      </c>
      <c r="D985" s="18" t="s">
        <v>152</v>
      </c>
      <c r="E985" s="285"/>
      <c r="F985" s="285"/>
      <c r="G985" s="285"/>
      <c r="H985" s="285"/>
      <c r="I985" s="285"/>
      <c r="J985" s="285"/>
      <c r="K985" s="285"/>
      <c r="L985" s="285"/>
      <c r="M985" s="285"/>
      <c r="N985" s="285"/>
      <c r="O985" s="286"/>
    </row>
    <row r="986" spans="2:15" hidden="1" outlineLevel="1">
      <c r="B986" s="24"/>
      <c r="C986" s="294">
        <v>44990</v>
      </c>
      <c r="D986" s="18" t="s">
        <v>152</v>
      </c>
      <c r="E986" s="285"/>
      <c r="F986" s="285"/>
      <c r="G986" s="285"/>
      <c r="H986" s="285"/>
      <c r="I986" s="285"/>
      <c r="J986" s="285"/>
      <c r="K986" s="285"/>
      <c r="L986" s="285"/>
      <c r="M986" s="285"/>
      <c r="N986" s="285"/>
      <c r="O986" s="286"/>
    </row>
    <row r="987" spans="2:15" hidden="1" outlineLevel="1">
      <c r="B987" s="24"/>
      <c r="C987" s="294">
        <v>44991</v>
      </c>
      <c r="D987" s="18" t="s">
        <v>152</v>
      </c>
      <c r="E987" s="285"/>
      <c r="F987" s="285"/>
      <c r="G987" s="285"/>
      <c r="H987" s="285"/>
      <c r="I987" s="285"/>
      <c r="J987" s="285"/>
      <c r="K987" s="285"/>
      <c r="L987" s="285"/>
      <c r="M987" s="285"/>
      <c r="N987" s="285"/>
      <c r="O987" s="286"/>
    </row>
    <row r="988" spans="2:15" hidden="1" outlineLevel="1">
      <c r="B988" s="24"/>
      <c r="C988" s="294">
        <v>44992</v>
      </c>
      <c r="D988" s="18" t="s">
        <v>152</v>
      </c>
      <c r="E988" s="285"/>
      <c r="F988" s="285"/>
      <c r="G988" s="285"/>
      <c r="H988" s="285"/>
      <c r="I988" s="285"/>
      <c r="J988" s="285"/>
      <c r="K988" s="285"/>
      <c r="L988" s="285"/>
      <c r="M988" s="285"/>
      <c r="N988" s="285"/>
      <c r="O988" s="286"/>
    </row>
    <row r="989" spans="2:15" hidden="1" outlineLevel="1">
      <c r="B989" s="24"/>
      <c r="C989" s="294">
        <v>44993</v>
      </c>
      <c r="D989" s="18" t="s">
        <v>152</v>
      </c>
      <c r="E989" s="285"/>
      <c r="F989" s="285"/>
      <c r="G989" s="285"/>
      <c r="H989" s="285"/>
      <c r="I989" s="285"/>
      <c r="J989" s="285"/>
      <c r="K989" s="285"/>
      <c r="L989" s="285"/>
      <c r="M989" s="285"/>
      <c r="N989" s="285"/>
      <c r="O989" s="286"/>
    </row>
    <row r="990" spans="2:15" hidden="1" outlineLevel="1">
      <c r="B990" s="24"/>
      <c r="C990" s="294">
        <v>44994</v>
      </c>
      <c r="D990" s="18" t="s">
        <v>152</v>
      </c>
      <c r="E990" s="285"/>
      <c r="F990" s="285"/>
      <c r="G990" s="285"/>
      <c r="H990" s="285"/>
      <c r="I990" s="285"/>
      <c r="J990" s="285"/>
      <c r="K990" s="285"/>
      <c r="L990" s="285"/>
      <c r="M990" s="285"/>
      <c r="N990" s="285"/>
      <c r="O990" s="286"/>
    </row>
    <row r="991" spans="2:15" hidden="1" outlineLevel="1">
      <c r="B991" s="24"/>
      <c r="C991" s="294">
        <v>44995</v>
      </c>
      <c r="D991" s="18" t="s">
        <v>152</v>
      </c>
      <c r="E991" s="285"/>
      <c r="F991" s="285"/>
      <c r="G991" s="285"/>
      <c r="H991" s="285"/>
      <c r="I991" s="285"/>
      <c r="J991" s="285"/>
      <c r="K991" s="285"/>
      <c r="L991" s="285"/>
      <c r="M991" s="285"/>
      <c r="N991" s="285"/>
      <c r="O991" s="286"/>
    </row>
    <row r="992" spans="2:15" hidden="1" outlineLevel="1">
      <c r="B992" s="24"/>
      <c r="C992" s="294">
        <v>44996</v>
      </c>
      <c r="D992" s="18" t="s">
        <v>152</v>
      </c>
      <c r="E992" s="285"/>
      <c r="F992" s="285"/>
      <c r="G992" s="285"/>
      <c r="H992" s="285"/>
      <c r="I992" s="285"/>
      <c r="J992" s="285"/>
      <c r="K992" s="285"/>
      <c r="L992" s="285"/>
      <c r="M992" s="285"/>
      <c r="N992" s="285"/>
      <c r="O992" s="286"/>
    </row>
    <row r="993" spans="2:15" hidden="1" outlineLevel="1">
      <c r="B993" s="24"/>
      <c r="C993" s="294">
        <v>44997</v>
      </c>
      <c r="D993" s="18" t="s">
        <v>152</v>
      </c>
      <c r="E993" s="285"/>
      <c r="F993" s="285"/>
      <c r="G993" s="285"/>
      <c r="H993" s="285"/>
      <c r="I993" s="285"/>
      <c r="J993" s="285"/>
      <c r="K993" s="285"/>
      <c r="L993" s="285"/>
      <c r="M993" s="285"/>
      <c r="N993" s="285"/>
      <c r="O993" s="286"/>
    </row>
    <row r="994" spans="2:15" hidden="1" outlineLevel="1">
      <c r="B994" s="24"/>
      <c r="C994" s="294">
        <v>44998</v>
      </c>
      <c r="D994" s="18" t="s">
        <v>152</v>
      </c>
      <c r="E994" s="285"/>
      <c r="F994" s="285"/>
      <c r="G994" s="285"/>
      <c r="H994" s="285"/>
      <c r="I994" s="285"/>
      <c r="J994" s="285"/>
      <c r="K994" s="285"/>
      <c r="L994" s="285"/>
      <c r="M994" s="285"/>
      <c r="N994" s="285"/>
      <c r="O994" s="286"/>
    </row>
    <row r="995" spans="2:15" hidden="1" outlineLevel="1">
      <c r="B995" s="24"/>
      <c r="C995" s="294">
        <v>44999</v>
      </c>
      <c r="D995" s="18" t="s">
        <v>152</v>
      </c>
      <c r="E995" s="285"/>
      <c r="F995" s="285"/>
      <c r="G995" s="285"/>
      <c r="H995" s="285"/>
      <c r="I995" s="285"/>
      <c r="J995" s="285"/>
      <c r="K995" s="285"/>
      <c r="L995" s="285"/>
      <c r="M995" s="285"/>
      <c r="N995" s="285"/>
      <c r="O995" s="286"/>
    </row>
    <row r="996" spans="2:15" hidden="1" outlineLevel="1">
      <c r="B996" s="24"/>
      <c r="C996" s="294">
        <v>45000</v>
      </c>
      <c r="D996" s="18" t="s">
        <v>152</v>
      </c>
      <c r="E996" s="285"/>
      <c r="F996" s="285"/>
      <c r="G996" s="285"/>
      <c r="H996" s="285"/>
      <c r="I996" s="285"/>
      <c r="J996" s="285"/>
      <c r="K996" s="285"/>
      <c r="L996" s="285"/>
      <c r="M996" s="285"/>
      <c r="N996" s="285"/>
      <c r="O996" s="286"/>
    </row>
    <row r="997" spans="2:15" hidden="1" outlineLevel="1">
      <c r="B997" s="24"/>
      <c r="C997" s="294">
        <v>45001</v>
      </c>
      <c r="D997" s="18" t="s">
        <v>152</v>
      </c>
      <c r="E997" s="285"/>
      <c r="F997" s="285"/>
      <c r="G997" s="285"/>
      <c r="H997" s="285"/>
      <c r="I997" s="285"/>
      <c r="J997" s="285"/>
      <c r="K997" s="285"/>
      <c r="L997" s="285"/>
      <c r="M997" s="285"/>
      <c r="N997" s="285"/>
      <c r="O997" s="286"/>
    </row>
    <row r="998" spans="2:15" hidden="1" outlineLevel="1">
      <c r="B998" s="24"/>
      <c r="C998" s="294">
        <v>45002</v>
      </c>
      <c r="D998" s="18" t="s">
        <v>152</v>
      </c>
      <c r="E998" s="285"/>
      <c r="F998" s="285"/>
      <c r="G998" s="285"/>
      <c r="H998" s="285"/>
      <c r="I998" s="285"/>
      <c r="J998" s="285"/>
      <c r="K998" s="285"/>
      <c r="L998" s="285"/>
      <c r="M998" s="285"/>
      <c r="N998" s="285"/>
      <c r="O998" s="286"/>
    </row>
    <row r="999" spans="2:15" hidden="1" outlineLevel="1">
      <c r="B999" s="24"/>
      <c r="C999" s="294">
        <v>45003</v>
      </c>
      <c r="D999" s="18" t="s">
        <v>152</v>
      </c>
      <c r="E999" s="285"/>
      <c r="F999" s="285"/>
      <c r="G999" s="285"/>
      <c r="H999" s="285"/>
      <c r="I999" s="285"/>
      <c r="J999" s="285"/>
      <c r="K999" s="285"/>
      <c r="L999" s="285"/>
      <c r="M999" s="285"/>
      <c r="N999" s="285"/>
      <c r="O999" s="286"/>
    </row>
    <row r="1000" spans="2:15" hidden="1" outlineLevel="1">
      <c r="B1000" s="24"/>
      <c r="C1000" s="294">
        <v>45004</v>
      </c>
      <c r="D1000" s="18" t="s">
        <v>152</v>
      </c>
      <c r="E1000" s="285"/>
      <c r="F1000" s="285"/>
      <c r="G1000" s="285"/>
      <c r="H1000" s="285"/>
      <c r="I1000" s="285"/>
      <c r="J1000" s="285"/>
      <c r="K1000" s="285"/>
      <c r="L1000" s="285"/>
      <c r="M1000" s="285"/>
      <c r="N1000" s="285"/>
      <c r="O1000" s="286"/>
    </row>
    <row r="1001" spans="2:15" hidden="1" outlineLevel="1">
      <c r="B1001" s="24"/>
      <c r="C1001" s="294">
        <v>45005</v>
      </c>
      <c r="D1001" s="18" t="s">
        <v>152</v>
      </c>
      <c r="E1001" s="285"/>
      <c r="F1001" s="285"/>
      <c r="G1001" s="285"/>
      <c r="H1001" s="285"/>
      <c r="I1001" s="285"/>
      <c r="J1001" s="285"/>
      <c r="K1001" s="285"/>
      <c r="L1001" s="285"/>
      <c r="M1001" s="285"/>
      <c r="N1001" s="285"/>
      <c r="O1001" s="286"/>
    </row>
    <row r="1002" spans="2:15" hidden="1" outlineLevel="1">
      <c r="B1002" s="24"/>
      <c r="C1002" s="294">
        <v>45006</v>
      </c>
      <c r="D1002" s="18" t="s">
        <v>152</v>
      </c>
      <c r="E1002" s="285"/>
      <c r="F1002" s="285"/>
      <c r="G1002" s="285"/>
      <c r="H1002" s="285"/>
      <c r="I1002" s="285"/>
      <c r="J1002" s="285"/>
      <c r="K1002" s="285"/>
      <c r="L1002" s="285"/>
      <c r="M1002" s="285"/>
      <c r="N1002" s="285"/>
      <c r="O1002" s="286"/>
    </row>
    <row r="1003" spans="2:15" hidden="1" outlineLevel="1">
      <c r="B1003" s="24"/>
      <c r="C1003" s="294">
        <v>45007</v>
      </c>
      <c r="D1003" s="18" t="s">
        <v>152</v>
      </c>
      <c r="E1003" s="285"/>
      <c r="F1003" s="285"/>
      <c r="G1003" s="285"/>
      <c r="H1003" s="285"/>
      <c r="I1003" s="285"/>
      <c r="J1003" s="285"/>
      <c r="K1003" s="285"/>
      <c r="L1003" s="285"/>
      <c r="M1003" s="285"/>
      <c r="N1003" s="285"/>
      <c r="O1003" s="286"/>
    </row>
    <row r="1004" spans="2:15" hidden="1" outlineLevel="1">
      <c r="B1004" s="24"/>
      <c r="C1004" s="294">
        <v>45008</v>
      </c>
      <c r="D1004" s="18" t="s">
        <v>152</v>
      </c>
      <c r="E1004" s="285"/>
      <c r="F1004" s="285"/>
      <c r="G1004" s="285"/>
      <c r="H1004" s="285"/>
      <c r="I1004" s="285"/>
      <c r="J1004" s="285"/>
      <c r="K1004" s="285"/>
      <c r="L1004" s="285"/>
      <c r="M1004" s="285"/>
      <c r="N1004" s="285"/>
      <c r="O1004" s="286"/>
    </row>
    <row r="1005" spans="2:15" hidden="1" outlineLevel="1">
      <c r="B1005" s="24"/>
      <c r="C1005" s="294">
        <v>45009</v>
      </c>
      <c r="D1005" s="18" t="s">
        <v>152</v>
      </c>
      <c r="E1005" s="285"/>
      <c r="F1005" s="285"/>
      <c r="G1005" s="285"/>
      <c r="H1005" s="285"/>
      <c r="I1005" s="285"/>
      <c r="J1005" s="285"/>
      <c r="K1005" s="285"/>
      <c r="L1005" s="285"/>
      <c r="M1005" s="285"/>
      <c r="N1005" s="285"/>
      <c r="O1005" s="286"/>
    </row>
    <row r="1006" spans="2:15" hidden="1" outlineLevel="1">
      <c r="B1006" s="24"/>
      <c r="C1006" s="294">
        <v>45010</v>
      </c>
      <c r="D1006" s="18" t="s">
        <v>152</v>
      </c>
      <c r="E1006" s="285"/>
      <c r="F1006" s="285"/>
      <c r="G1006" s="285"/>
      <c r="H1006" s="285"/>
      <c r="I1006" s="285"/>
      <c r="J1006" s="285"/>
      <c r="K1006" s="285"/>
      <c r="L1006" s="285"/>
      <c r="M1006" s="285"/>
      <c r="N1006" s="285"/>
      <c r="O1006" s="286"/>
    </row>
    <row r="1007" spans="2:15" hidden="1" outlineLevel="1">
      <c r="B1007" s="24"/>
      <c r="C1007" s="294">
        <v>45011</v>
      </c>
      <c r="D1007" s="18" t="s">
        <v>152</v>
      </c>
      <c r="E1007" s="285"/>
      <c r="F1007" s="285"/>
      <c r="G1007" s="285"/>
      <c r="H1007" s="285"/>
      <c r="I1007" s="285"/>
      <c r="J1007" s="285"/>
      <c r="K1007" s="285"/>
      <c r="L1007" s="285"/>
      <c r="M1007" s="285"/>
      <c r="N1007" s="285"/>
      <c r="O1007" s="286"/>
    </row>
    <row r="1008" spans="2:15" hidden="1" outlineLevel="1">
      <c r="B1008" s="24"/>
      <c r="C1008" s="294">
        <v>45012</v>
      </c>
      <c r="D1008" s="18" t="s">
        <v>152</v>
      </c>
      <c r="E1008" s="285"/>
      <c r="F1008" s="285"/>
      <c r="G1008" s="285"/>
      <c r="H1008" s="285"/>
      <c r="I1008" s="285"/>
      <c r="J1008" s="285"/>
      <c r="K1008" s="285"/>
      <c r="L1008" s="285"/>
      <c r="M1008" s="285"/>
      <c r="N1008" s="285"/>
      <c r="O1008" s="286"/>
    </row>
    <row r="1009" spans="2:15" hidden="1" outlineLevel="1">
      <c r="B1009" s="24"/>
      <c r="C1009" s="294">
        <v>45013</v>
      </c>
      <c r="D1009" s="18" t="s">
        <v>152</v>
      </c>
      <c r="E1009" s="285"/>
      <c r="F1009" s="285"/>
      <c r="G1009" s="285"/>
      <c r="H1009" s="285"/>
      <c r="I1009" s="285"/>
      <c r="J1009" s="285"/>
      <c r="K1009" s="285"/>
      <c r="L1009" s="285"/>
      <c r="M1009" s="285"/>
      <c r="N1009" s="285"/>
      <c r="O1009" s="286"/>
    </row>
    <row r="1010" spans="2:15" hidden="1" outlineLevel="1">
      <c r="B1010" s="24"/>
      <c r="C1010" s="294">
        <v>45014</v>
      </c>
      <c r="D1010" s="18" t="s">
        <v>152</v>
      </c>
      <c r="E1010" s="285"/>
      <c r="F1010" s="285"/>
      <c r="G1010" s="285"/>
      <c r="H1010" s="285"/>
      <c r="I1010" s="285"/>
      <c r="J1010" s="285"/>
      <c r="K1010" s="285"/>
      <c r="L1010" s="285"/>
      <c r="M1010" s="285"/>
      <c r="N1010" s="285"/>
      <c r="O1010" s="286"/>
    </row>
    <row r="1011" spans="2:15" hidden="1" outlineLevel="1">
      <c r="B1011" s="24"/>
      <c r="C1011" s="294">
        <v>45015</v>
      </c>
      <c r="D1011" s="18" t="s">
        <v>152</v>
      </c>
      <c r="E1011" s="285"/>
      <c r="F1011" s="285"/>
      <c r="G1011" s="285"/>
      <c r="H1011" s="285"/>
      <c r="I1011" s="285"/>
      <c r="J1011" s="285"/>
      <c r="K1011" s="285"/>
      <c r="L1011" s="285"/>
      <c r="M1011" s="285"/>
      <c r="N1011" s="285"/>
      <c r="O1011" s="286"/>
    </row>
    <row r="1012" spans="2:15" ht="16" hidden="1" outlineLevel="1" thickBot="1">
      <c r="B1012" s="24"/>
      <c r="C1012" s="315">
        <v>45016</v>
      </c>
      <c r="D1012" s="316" t="s">
        <v>152</v>
      </c>
      <c r="E1012" s="285"/>
      <c r="F1012" s="285"/>
      <c r="G1012" s="285"/>
      <c r="H1012" s="285"/>
      <c r="I1012" s="285"/>
      <c r="J1012" s="285"/>
      <c r="K1012" s="285"/>
      <c r="L1012" s="285"/>
      <c r="M1012" s="285"/>
      <c r="N1012" s="285"/>
      <c r="O1012" s="286"/>
    </row>
    <row r="1013" spans="2:15" hidden="1" outlineLevel="1">
      <c r="B1013" s="24"/>
      <c r="C1013" s="294">
        <v>45017</v>
      </c>
      <c r="D1013" s="18" t="s">
        <v>153</v>
      </c>
      <c r="E1013" s="285"/>
      <c r="F1013" s="285"/>
      <c r="G1013" s="285"/>
      <c r="H1013" s="285"/>
      <c r="I1013" s="285"/>
      <c r="J1013" s="285"/>
      <c r="K1013" s="285"/>
      <c r="L1013" s="285"/>
      <c r="M1013" s="285"/>
      <c r="N1013" s="285"/>
      <c r="O1013" s="286"/>
    </row>
    <row r="1014" spans="2:15" hidden="1" outlineLevel="1">
      <c r="B1014" s="24"/>
      <c r="C1014" s="294">
        <v>45018</v>
      </c>
      <c r="D1014" s="18" t="s">
        <v>153</v>
      </c>
      <c r="E1014" s="285"/>
      <c r="F1014" s="285"/>
      <c r="G1014" s="285"/>
      <c r="H1014" s="285"/>
      <c r="I1014" s="285"/>
      <c r="J1014" s="285"/>
      <c r="K1014" s="285"/>
      <c r="L1014" s="285"/>
      <c r="M1014" s="285"/>
      <c r="N1014" s="285"/>
      <c r="O1014" s="286"/>
    </row>
    <row r="1015" spans="2:15" hidden="1" outlineLevel="1">
      <c r="B1015" s="24"/>
      <c r="C1015" s="294">
        <v>45019</v>
      </c>
      <c r="D1015" s="18" t="s">
        <v>153</v>
      </c>
      <c r="E1015" s="285"/>
      <c r="F1015" s="285"/>
      <c r="G1015" s="285"/>
      <c r="H1015" s="285"/>
      <c r="I1015" s="285"/>
      <c r="J1015" s="285"/>
      <c r="K1015" s="285"/>
      <c r="L1015" s="285"/>
      <c r="M1015" s="285"/>
      <c r="N1015" s="285"/>
      <c r="O1015" s="286"/>
    </row>
    <row r="1016" spans="2:15" hidden="1" outlineLevel="1">
      <c r="B1016" s="24"/>
      <c r="C1016" s="294">
        <v>45020</v>
      </c>
      <c r="D1016" s="18" t="s">
        <v>153</v>
      </c>
      <c r="E1016" s="285"/>
      <c r="F1016" s="285"/>
      <c r="G1016" s="285"/>
      <c r="H1016" s="285"/>
      <c r="I1016" s="285"/>
      <c r="J1016" s="285"/>
      <c r="K1016" s="285"/>
      <c r="L1016" s="285"/>
      <c r="M1016" s="285"/>
      <c r="N1016" s="285"/>
      <c r="O1016" s="286"/>
    </row>
    <row r="1017" spans="2:15" hidden="1" outlineLevel="1">
      <c r="B1017" s="24"/>
      <c r="C1017" s="294">
        <v>45021</v>
      </c>
      <c r="D1017" s="18" t="s">
        <v>153</v>
      </c>
      <c r="E1017" s="285"/>
      <c r="F1017" s="285"/>
      <c r="G1017" s="285"/>
      <c r="H1017" s="285"/>
      <c r="I1017" s="285"/>
      <c r="J1017" s="285"/>
      <c r="K1017" s="285"/>
      <c r="L1017" s="285"/>
      <c r="M1017" s="285"/>
      <c r="N1017" s="285"/>
      <c r="O1017" s="286"/>
    </row>
    <row r="1018" spans="2:15" hidden="1" outlineLevel="1">
      <c r="B1018" s="24"/>
      <c r="C1018" s="294">
        <v>45022</v>
      </c>
      <c r="D1018" s="18" t="s">
        <v>153</v>
      </c>
      <c r="E1018" s="285"/>
      <c r="F1018" s="285"/>
      <c r="G1018" s="285"/>
      <c r="H1018" s="285"/>
      <c r="I1018" s="285"/>
      <c r="J1018" s="285"/>
      <c r="K1018" s="285"/>
      <c r="L1018" s="285"/>
      <c r="M1018" s="285"/>
      <c r="N1018" s="285"/>
      <c r="O1018" s="286"/>
    </row>
    <row r="1019" spans="2:15" hidden="1" outlineLevel="1">
      <c r="B1019" s="24"/>
      <c r="C1019" s="294">
        <v>45023</v>
      </c>
      <c r="D1019" s="18" t="s">
        <v>153</v>
      </c>
      <c r="E1019" s="285"/>
      <c r="F1019" s="285"/>
      <c r="G1019" s="285"/>
      <c r="H1019" s="285"/>
      <c r="I1019" s="285"/>
      <c r="J1019" s="285"/>
      <c r="K1019" s="285"/>
      <c r="L1019" s="285"/>
      <c r="M1019" s="285"/>
      <c r="N1019" s="285"/>
      <c r="O1019" s="286"/>
    </row>
    <row r="1020" spans="2:15" hidden="1" outlineLevel="1">
      <c r="B1020" s="24"/>
      <c r="C1020" s="294">
        <v>45024</v>
      </c>
      <c r="D1020" s="18" t="s">
        <v>153</v>
      </c>
      <c r="E1020" s="285"/>
      <c r="F1020" s="285"/>
      <c r="G1020" s="285"/>
      <c r="H1020" s="285"/>
      <c r="I1020" s="285"/>
      <c r="J1020" s="285"/>
      <c r="K1020" s="285"/>
      <c r="L1020" s="285"/>
      <c r="M1020" s="285"/>
      <c r="N1020" s="285"/>
      <c r="O1020" s="286"/>
    </row>
    <row r="1021" spans="2:15" hidden="1" outlineLevel="1">
      <c r="B1021" s="24"/>
      <c r="C1021" s="294">
        <v>45025</v>
      </c>
      <c r="D1021" s="18" t="s">
        <v>153</v>
      </c>
      <c r="E1021" s="285"/>
      <c r="F1021" s="285"/>
      <c r="G1021" s="285"/>
      <c r="H1021" s="285"/>
      <c r="I1021" s="285"/>
      <c r="J1021" s="285"/>
      <c r="K1021" s="285"/>
      <c r="L1021" s="285"/>
      <c r="M1021" s="285"/>
      <c r="N1021" s="285"/>
      <c r="O1021" s="286"/>
    </row>
    <row r="1022" spans="2:15" hidden="1" outlineLevel="1">
      <c r="B1022" s="24"/>
      <c r="C1022" s="294">
        <v>45026</v>
      </c>
      <c r="D1022" s="18" t="s">
        <v>153</v>
      </c>
      <c r="E1022" s="285"/>
      <c r="F1022" s="285"/>
      <c r="G1022" s="285"/>
      <c r="H1022" s="285"/>
      <c r="I1022" s="285"/>
      <c r="J1022" s="285"/>
      <c r="K1022" s="285"/>
      <c r="L1022" s="285"/>
      <c r="M1022" s="285"/>
      <c r="N1022" s="285"/>
      <c r="O1022" s="286"/>
    </row>
    <row r="1023" spans="2:15" hidden="1" outlineLevel="1">
      <c r="B1023" s="24"/>
      <c r="C1023" s="294">
        <v>45027</v>
      </c>
      <c r="D1023" s="18" t="s">
        <v>153</v>
      </c>
      <c r="E1023" s="285"/>
      <c r="F1023" s="285"/>
      <c r="G1023" s="285"/>
      <c r="H1023" s="285"/>
      <c r="I1023" s="285"/>
      <c r="J1023" s="285"/>
      <c r="K1023" s="285"/>
      <c r="L1023" s="285"/>
      <c r="M1023" s="285"/>
      <c r="N1023" s="285"/>
      <c r="O1023" s="286"/>
    </row>
    <row r="1024" spans="2:15" hidden="1" outlineLevel="1">
      <c r="B1024" s="24"/>
      <c r="C1024" s="294">
        <v>45028</v>
      </c>
      <c r="D1024" s="18" t="s">
        <v>153</v>
      </c>
      <c r="E1024" s="285"/>
      <c r="F1024" s="285"/>
      <c r="G1024" s="285"/>
      <c r="H1024" s="285"/>
      <c r="I1024" s="285"/>
      <c r="J1024" s="285"/>
      <c r="K1024" s="285"/>
      <c r="L1024" s="285"/>
      <c r="M1024" s="285"/>
      <c r="N1024" s="285"/>
      <c r="O1024" s="286"/>
    </row>
    <row r="1025" spans="2:15" hidden="1" outlineLevel="1">
      <c r="B1025" s="24"/>
      <c r="C1025" s="294">
        <v>45029</v>
      </c>
      <c r="D1025" s="18" t="s">
        <v>153</v>
      </c>
      <c r="E1025" s="285"/>
      <c r="F1025" s="285"/>
      <c r="G1025" s="285"/>
      <c r="H1025" s="285"/>
      <c r="I1025" s="285"/>
      <c r="J1025" s="285"/>
      <c r="K1025" s="285"/>
      <c r="L1025" s="285"/>
      <c r="M1025" s="285"/>
      <c r="N1025" s="285"/>
      <c r="O1025" s="286"/>
    </row>
    <row r="1026" spans="2:15" hidden="1" outlineLevel="1">
      <c r="B1026" s="24"/>
      <c r="C1026" s="294">
        <v>45030</v>
      </c>
      <c r="D1026" s="18" t="s">
        <v>153</v>
      </c>
      <c r="E1026" s="285"/>
      <c r="F1026" s="285"/>
      <c r="G1026" s="285"/>
      <c r="H1026" s="285"/>
      <c r="I1026" s="285"/>
      <c r="J1026" s="285"/>
      <c r="K1026" s="285"/>
      <c r="L1026" s="285"/>
      <c r="M1026" s="285"/>
      <c r="N1026" s="285"/>
      <c r="O1026" s="286"/>
    </row>
    <row r="1027" spans="2:15" hidden="1" outlineLevel="1">
      <c r="B1027" s="24"/>
      <c r="C1027" s="294">
        <v>45031</v>
      </c>
      <c r="D1027" s="18" t="s">
        <v>153</v>
      </c>
      <c r="E1027" s="285"/>
      <c r="F1027" s="285"/>
      <c r="G1027" s="285"/>
      <c r="H1027" s="285"/>
      <c r="I1027" s="285"/>
      <c r="J1027" s="285"/>
      <c r="K1027" s="285"/>
      <c r="L1027" s="285"/>
      <c r="M1027" s="285"/>
      <c r="N1027" s="285"/>
      <c r="O1027" s="286"/>
    </row>
    <row r="1028" spans="2:15" hidden="1" outlineLevel="1">
      <c r="B1028" s="24"/>
      <c r="C1028" s="294">
        <v>45032</v>
      </c>
      <c r="D1028" s="18" t="s">
        <v>153</v>
      </c>
      <c r="E1028" s="285"/>
      <c r="F1028" s="285"/>
      <c r="G1028" s="285"/>
      <c r="H1028" s="285"/>
      <c r="I1028" s="285"/>
      <c r="J1028" s="285"/>
      <c r="K1028" s="285"/>
      <c r="L1028" s="285"/>
      <c r="M1028" s="285"/>
      <c r="N1028" s="285"/>
      <c r="O1028" s="286"/>
    </row>
    <row r="1029" spans="2:15" hidden="1" outlineLevel="1">
      <c r="B1029" s="24"/>
      <c r="C1029" s="294">
        <v>45033</v>
      </c>
      <c r="D1029" s="18" t="s">
        <v>153</v>
      </c>
      <c r="E1029" s="285"/>
      <c r="F1029" s="285"/>
      <c r="G1029" s="285"/>
      <c r="H1029" s="285"/>
      <c r="I1029" s="285"/>
      <c r="J1029" s="285"/>
      <c r="K1029" s="285"/>
      <c r="L1029" s="285"/>
      <c r="M1029" s="285"/>
      <c r="N1029" s="285"/>
      <c r="O1029" s="286"/>
    </row>
    <row r="1030" spans="2:15" hidden="1" outlineLevel="1">
      <c r="B1030" s="24"/>
      <c r="C1030" s="294">
        <v>45034</v>
      </c>
      <c r="D1030" s="18" t="s">
        <v>153</v>
      </c>
      <c r="E1030" s="285"/>
      <c r="F1030" s="285"/>
      <c r="G1030" s="285"/>
      <c r="H1030" s="285"/>
      <c r="I1030" s="285"/>
      <c r="J1030" s="285"/>
      <c r="K1030" s="285"/>
      <c r="L1030" s="285"/>
      <c r="M1030" s="285"/>
      <c r="N1030" s="285"/>
      <c r="O1030" s="286"/>
    </row>
    <row r="1031" spans="2:15" hidden="1" outlineLevel="1">
      <c r="B1031" s="24"/>
      <c r="C1031" s="294">
        <v>45035</v>
      </c>
      <c r="D1031" s="18" t="s">
        <v>153</v>
      </c>
      <c r="E1031" s="285"/>
      <c r="F1031" s="285"/>
      <c r="G1031" s="285"/>
      <c r="H1031" s="285"/>
      <c r="I1031" s="285"/>
      <c r="J1031" s="285"/>
      <c r="K1031" s="285"/>
      <c r="L1031" s="285"/>
      <c r="M1031" s="285"/>
      <c r="N1031" s="285"/>
      <c r="O1031" s="286"/>
    </row>
    <row r="1032" spans="2:15" hidden="1" outlineLevel="1">
      <c r="B1032" s="24"/>
      <c r="C1032" s="294">
        <v>45036</v>
      </c>
      <c r="D1032" s="18" t="s">
        <v>153</v>
      </c>
      <c r="E1032" s="285"/>
      <c r="F1032" s="285"/>
      <c r="G1032" s="285"/>
      <c r="H1032" s="285"/>
      <c r="I1032" s="285"/>
      <c r="J1032" s="285"/>
      <c r="K1032" s="285"/>
      <c r="L1032" s="285"/>
      <c r="M1032" s="285"/>
      <c r="N1032" s="285"/>
      <c r="O1032" s="286"/>
    </row>
    <row r="1033" spans="2:15" hidden="1" outlineLevel="1">
      <c r="B1033" s="24"/>
      <c r="C1033" s="294">
        <v>45037</v>
      </c>
      <c r="D1033" s="18" t="s">
        <v>153</v>
      </c>
      <c r="E1033" s="285"/>
      <c r="F1033" s="285"/>
      <c r="G1033" s="285"/>
      <c r="H1033" s="285"/>
      <c r="I1033" s="285"/>
      <c r="J1033" s="285"/>
      <c r="K1033" s="285"/>
      <c r="L1033" s="285"/>
      <c r="M1033" s="285"/>
      <c r="N1033" s="285"/>
      <c r="O1033" s="286"/>
    </row>
    <row r="1034" spans="2:15" hidden="1" outlineLevel="1">
      <c r="B1034" s="24"/>
      <c r="C1034" s="294">
        <v>45038</v>
      </c>
      <c r="D1034" s="18" t="s">
        <v>153</v>
      </c>
      <c r="E1034" s="285"/>
      <c r="F1034" s="285"/>
      <c r="G1034" s="285"/>
      <c r="H1034" s="285"/>
      <c r="I1034" s="285"/>
      <c r="J1034" s="285"/>
      <c r="K1034" s="285"/>
      <c r="L1034" s="285"/>
      <c r="M1034" s="285"/>
      <c r="N1034" s="285"/>
      <c r="O1034" s="286"/>
    </row>
    <row r="1035" spans="2:15" hidden="1" outlineLevel="1">
      <c r="B1035" s="24"/>
      <c r="C1035" s="294">
        <v>45039</v>
      </c>
      <c r="D1035" s="18" t="s">
        <v>153</v>
      </c>
      <c r="E1035" s="285"/>
      <c r="F1035" s="285"/>
      <c r="G1035" s="285"/>
      <c r="H1035" s="285"/>
      <c r="I1035" s="285"/>
      <c r="J1035" s="285"/>
      <c r="K1035" s="285"/>
      <c r="L1035" s="285"/>
      <c r="M1035" s="285"/>
      <c r="N1035" s="285"/>
      <c r="O1035" s="286"/>
    </row>
    <row r="1036" spans="2:15" hidden="1" outlineLevel="1">
      <c r="B1036" s="24"/>
      <c r="C1036" s="294">
        <v>45040</v>
      </c>
      <c r="D1036" s="18" t="s">
        <v>153</v>
      </c>
      <c r="E1036" s="285"/>
      <c r="F1036" s="285"/>
      <c r="G1036" s="285"/>
      <c r="H1036" s="285"/>
      <c r="I1036" s="285"/>
      <c r="J1036" s="285"/>
      <c r="K1036" s="285"/>
      <c r="L1036" s="285"/>
      <c r="M1036" s="285"/>
      <c r="N1036" s="285"/>
      <c r="O1036" s="286"/>
    </row>
    <row r="1037" spans="2:15" hidden="1" outlineLevel="1">
      <c r="B1037" s="24"/>
      <c r="C1037" s="294">
        <v>45041</v>
      </c>
      <c r="D1037" s="18" t="s">
        <v>153</v>
      </c>
      <c r="E1037" s="285"/>
      <c r="F1037" s="285"/>
      <c r="G1037" s="285"/>
      <c r="H1037" s="285"/>
      <c r="I1037" s="285"/>
      <c r="J1037" s="285"/>
      <c r="K1037" s="285"/>
      <c r="L1037" s="285"/>
      <c r="M1037" s="285"/>
      <c r="N1037" s="285"/>
      <c r="O1037" s="286"/>
    </row>
    <row r="1038" spans="2:15" hidden="1" outlineLevel="1">
      <c r="B1038" s="24"/>
      <c r="C1038" s="294">
        <v>45042</v>
      </c>
      <c r="D1038" s="18" t="s">
        <v>153</v>
      </c>
      <c r="E1038" s="285"/>
      <c r="F1038" s="285"/>
      <c r="G1038" s="285"/>
      <c r="H1038" s="285"/>
      <c r="I1038" s="285"/>
      <c r="J1038" s="285"/>
      <c r="K1038" s="285"/>
      <c r="L1038" s="285"/>
      <c r="M1038" s="285"/>
      <c r="N1038" s="285"/>
      <c r="O1038" s="286"/>
    </row>
    <row r="1039" spans="2:15" hidden="1" outlineLevel="1">
      <c r="B1039" s="24"/>
      <c r="C1039" s="294">
        <v>45043</v>
      </c>
      <c r="D1039" s="18" t="s">
        <v>153</v>
      </c>
      <c r="E1039" s="285"/>
      <c r="F1039" s="285"/>
      <c r="G1039" s="285"/>
      <c r="H1039" s="285"/>
      <c r="I1039" s="285"/>
      <c r="J1039" s="285"/>
      <c r="K1039" s="285"/>
      <c r="L1039" s="285"/>
      <c r="M1039" s="285"/>
      <c r="N1039" s="285"/>
      <c r="O1039" s="286"/>
    </row>
    <row r="1040" spans="2:15" hidden="1" outlineLevel="1">
      <c r="B1040" s="24"/>
      <c r="C1040" s="294">
        <v>45044</v>
      </c>
      <c r="D1040" s="18" t="s">
        <v>153</v>
      </c>
      <c r="E1040" s="285"/>
      <c r="F1040" s="285"/>
      <c r="G1040" s="285"/>
      <c r="H1040" s="285"/>
      <c r="I1040" s="285"/>
      <c r="J1040" s="285"/>
      <c r="K1040" s="285"/>
      <c r="L1040" s="285"/>
      <c r="M1040" s="285"/>
      <c r="N1040" s="285"/>
      <c r="O1040" s="286"/>
    </row>
    <row r="1041" spans="2:15" hidden="1" outlineLevel="1">
      <c r="B1041" s="24"/>
      <c r="C1041" s="294">
        <v>45045</v>
      </c>
      <c r="D1041" s="18" t="s">
        <v>153</v>
      </c>
      <c r="E1041" s="285"/>
      <c r="F1041" s="285"/>
      <c r="G1041" s="285"/>
      <c r="H1041" s="285"/>
      <c r="I1041" s="285"/>
      <c r="J1041" s="285"/>
      <c r="K1041" s="285"/>
      <c r="L1041" s="285"/>
      <c r="M1041" s="285"/>
      <c r="N1041" s="285"/>
      <c r="O1041" s="286"/>
    </row>
    <row r="1042" spans="2:15" hidden="1" outlineLevel="1">
      <c r="B1042" s="24"/>
      <c r="C1042" s="294">
        <v>45046</v>
      </c>
      <c r="D1042" s="18" t="s">
        <v>153</v>
      </c>
      <c r="E1042" s="285"/>
      <c r="F1042" s="285"/>
      <c r="G1042" s="285"/>
      <c r="H1042" s="285"/>
      <c r="I1042" s="285"/>
      <c r="J1042" s="285"/>
      <c r="K1042" s="285"/>
      <c r="L1042" s="285"/>
      <c r="M1042" s="285"/>
      <c r="N1042" s="285"/>
      <c r="O1042" s="286"/>
    </row>
    <row r="1043" spans="2:15" hidden="1" outlineLevel="1">
      <c r="B1043" s="24"/>
      <c r="C1043" s="294">
        <v>45047</v>
      </c>
      <c r="D1043" s="18" t="s">
        <v>153</v>
      </c>
      <c r="E1043" s="285"/>
      <c r="F1043" s="285"/>
      <c r="G1043" s="285"/>
      <c r="H1043" s="285"/>
      <c r="I1043" s="285"/>
      <c r="J1043" s="285"/>
      <c r="K1043" s="285"/>
      <c r="L1043" s="285"/>
      <c r="M1043" s="285"/>
      <c r="N1043" s="285"/>
      <c r="O1043" s="286"/>
    </row>
    <row r="1044" spans="2:15" hidden="1" outlineLevel="1">
      <c r="B1044" s="24"/>
      <c r="C1044" s="294">
        <v>45048</v>
      </c>
      <c r="D1044" s="18" t="s">
        <v>153</v>
      </c>
      <c r="E1044" s="285"/>
      <c r="F1044" s="285"/>
      <c r="G1044" s="285"/>
      <c r="H1044" s="285"/>
      <c r="I1044" s="285"/>
      <c r="J1044" s="285"/>
      <c r="K1044" s="285"/>
      <c r="L1044" s="285"/>
      <c r="M1044" s="285"/>
      <c r="N1044" s="285"/>
      <c r="O1044" s="286"/>
    </row>
    <row r="1045" spans="2:15" hidden="1" outlineLevel="1">
      <c r="B1045" s="24"/>
      <c r="C1045" s="294">
        <v>45049</v>
      </c>
      <c r="D1045" s="18" t="s">
        <v>153</v>
      </c>
      <c r="E1045" s="285"/>
      <c r="F1045" s="285"/>
      <c r="G1045" s="285"/>
      <c r="H1045" s="285"/>
      <c r="I1045" s="285"/>
      <c r="J1045" s="285"/>
      <c r="K1045" s="285"/>
      <c r="L1045" s="285"/>
      <c r="M1045" s="285"/>
      <c r="N1045" s="285"/>
      <c r="O1045" s="286"/>
    </row>
    <row r="1046" spans="2:15" hidden="1" outlineLevel="1">
      <c r="B1046" s="24"/>
      <c r="C1046" s="294">
        <v>45050</v>
      </c>
      <c r="D1046" s="18" t="s">
        <v>153</v>
      </c>
      <c r="E1046" s="285"/>
      <c r="F1046" s="285"/>
      <c r="G1046" s="285"/>
      <c r="H1046" s="285"/>
      <c r="I1046" s="285"/>
      <c r="J1046" s="285"/>
      <c r="K1046" s="285"/>
      <c r="L1046" s="285"/>
      <c r="M1046" s="285"/>
      <c r="N1046" s="285"/>
      <c r="O1046" s="286"/>
    </row>
    <row r="1047" spans="2:15" hidden="1" outlineLevel="1">
      <c r="B1047" s="24"/>
      <c r="C1047" s="294">
        <v>45051</v>
      </c>
      <c r="D1047" s="18" t="s">
        <v>153</v>
      </c>
      <c r="E1047" s="285"/>
      <c r="F1047" s="285"/>
      <c r="G1047" s="285"/>
      <c r="H1047" s="285"/>
      <c r="I1047" s="285"/>
      <c r="J1047" s="285"/>
      <c r="K1047" s="285"/>
      <c r="L1047" s="285"/>
      <c r="M1047" s="285"/>
      <c r="N1047" s="285"/>
      <c r="O1047" s="286"/>
    </row>
    <row r="1048" spans="2:15" hidden="1" outlineLevel="1">
      <c r="B1048" s="24"/>
      <c r="C1048" s="294">
        <v>45052</v>
      </c>
      <c r="D1048" s="18" t="s">
        <v>153</v>
      </c>
      <c r="E1048" s="285"/>
      <c r="F1048" s="285"/>
      <c r="G1048" s="285"/>
      <c r="H1048" s="285"/>
      <c r="I1048" s="285"/>
      <c r="J1048" s="285"/>
      <c r="K1048" s="285"/>
      <c r="L1048" s="285"/>
      <c r="M1048" s="285"/>
      <c r="N1048" s="285"/>
      <c r="O1048" s="286"/>
    </row>
    <row r="1049" spans="2:15" hidden="1" outlineLevel="1">
      <c r="B1049" s="24"/>
      <c r="C1049" s="294">
        <v>45053</v>
      </c>
      <c r="D1049" s="18" t="s">
        <v>153</v>
      </c>
      <c r="E1049" s="285"/>
      <c r="F1049" s="285"/>
      <c r="G1049" s="285"/>
      <c r="H1049" s="285"/>
      <c r="I1049" s="285"/>
      <c r="J1049" s="285"/>
      <c r="K1049" s="285"/>
      <c r="L1049" s="285"/>
      <c r="M1049" s="285"/>
      <c r="N1049" s="285"/>
      <c r="O1049" s="286"/>
    </row>
    <row r="1050" spans="2:15" hidden="1" outlineLevel="1">
      <c r="B1050" s="24"/>
      <c r="C1050" s="294">
        <v>45054</v>
      </c>
      <c r="D1050" s="18" t="s">
        <v>153</v>
      </c>
      <c r="E1050" s="285"/>
      <c r="F1050" s="285"/>
      <c r="G1050" s="285"/>
      <c r="H1050" s="285"/>
      <c r="I1050" s="285"/>
      <c r="J1050" s="285"/>
      <c r="K1050" s="285"/>
      <c r="L1050" s="285"/>
      <c r="M1050" s="285"/>
      <c r="N1050" s="285"/>
      <c r="O1050" s="286"/>
    </row>
    <row r="1051" spans="2:15" hidden="1" outlineLevel="1">
      <c r="B1051" s="24"/>
      <c r="C1051" s="294">
        <v>45055</v>
      </c>
      <c r="D1051" s="18" t="s">
        <v>153</v>
      </c>
      <c r="E1051" s="285"/>
      <c r="F1051" s="285"/>
      <c r="G1051" s="285"/>
      <c r="H1051" s="285"/>
      <c r="I1051" s="285"/>
      <c r="J1051" s="285"/>
      <c r="K1051" s="285"/>
      <c r="L1051" s="285"/>
      <c r="M1051" s="285"/>
      <c r="N1051" s="285"/>
      <c r="O1051" s="286"/>
    </row>
    <row r="1052" spans="2:15" hidden="1" outlineLevel="1">
      <c r="B1052" s="24"/>
      <c r="C1052" s="294">
        <v>45056</v>
      </c>
      <c r="D1052" s="18" t="s">
        <v>153</v>
      </c>
      <c r="E1052" s="285"/>
      <c r="F1052" s="285"/>
      <c r="G1052" s="285"/>
      <c r="H1052" s="285"/>
      <c r="I1052" s="285"/>
      <c r="J1052" s="285"/>
      <c r="K1052" s="285"/>
      <c r="L1052" s="285"/>
      <c r="M1052" s="285"/>
      <c r="N1052" s="285"/>
      <c r="O1052" s="286"/>
    </row>
    <row r="1053" spans="2:15" hidden="1" outlineLevel="1">
      <c r="B1053" s="24"/>
      <c r="C1053" s="294">
        <v>45057</v>
      </c>
      <c r="D1053" s="18" t="s">
        <v>153</v>
      </c>
      <c r="E1053" s="285"/>
      <c r="F1053" s="285"/>
      <c r="G1053" s="285"/>
      <c r="H1053" s="285"/>
      <c r="I1053" s="285"/>
      <c r="J1053" s="285"/>
      <c r="K1053" s="285"/>
      <c r="L1053" s="285"/>
      <c r="M1053" s="285"/>
      <c r="N1053" s="285"/>
      <c r="O1053" s="286"/>
    </row>
    <row r="1054" spans="2:15" hidden="1" outlineLevel="1">
      <c r="B1054" s="24"/>
      <c r="C1054" s="294">
        <v>45058</v>
      </c>
      <c r="D1054" s="18" t="s">
        <v>153</v>
      </c>
      <c r="E1054" s="285"/>
      <c r="F1054" s="285"/>
      <c r="G1054" s="285"/>
      <c r="H1054" s="285"/>
      <c r="I1054" s="285"/>
      <c r="J1054" s="285"/>
      <c r="K1054" s="285"/>
      <c r="L1054" s="285"/>
      <c r="M1054" s="285"/>
      <c r="N1054" s="285"/>
      <c r="O1054" s="286"/>
    </row>
    <row r="1055" spans="2:15" hidden="1" outlineLevel="1">
      <c r="B1055" s="24"/>
      <c r="C1055" s="294">
        <v>45059</v>
      </c>
      <c r="D1055" s="18" t="s">
        <v>153</v>
      </c>
      <c r="E1055" s="285"/>
      <c r="F1055" s="285"/>
      <c r="G1055" s="285"/>
      <c r="H1055" s="285"/>
      <c r="I1055" s="285"/>
      <c r="J1055" s="285"/>
      <c r="K1055" s="285"/>
      <c r="L1055" s="285"/>
      <c r="M1055" s="285"/>
      <c r="N1055" s="285"/>
      <c r="O1055" s="286"/>
    </row>
    <row r="1056" spans="2:15" hidden="1" outlineLevel="1">
      <c r="B1056" s="24"/>
      <c r="C1056" s="294">
        <v>45060</v>
      </c>
      <c r="D1056" s="18" t="s">
        <v>153</v>
      </c>
      <c r="E1056" s="285"/>
      <c r="F1056" s="285"/>
      <c r="G1056" s="285"/>
      <c r="H1056" s="285"/>
      <c r="I1056" s="285"/>
      <c r="J1056" s="285"/>
      <c r="K1056" s="285"/>
      <c r="L1056" s="285"/>
      <c r="M1056" s="285"/>
      <c r="N1056" s="285"/>
      <c r="O1056" s="286"/>
    </row>
    <row r="1057" spans="2:15" hidden="1" outlineLevel="1">
      <c r="B1057" s="24"/>
      <c r="C1057" s="294">
        <v>45061</v>
      </c>
      <c r="D1057" s="18" t="s">
        <v>153</v>
      </c>
      <c r="E1057" s="285"/>
      <c r="F1057" s="285"/>
      <c r="G1057" s="285"/>
      <c r="H1057" s="285"/>
      <c r="I1057" s="285"/>
      <c r="J1057" s="285"/>
      <c r="K1057" s="285"/>
      <c r="L1057" s="285"/>
      <c r="M1057" s="285"/>
      <c r="N1057" s="285"/>
      <c r="O1057" s="286"/>
    </row>
    <row r="1058" spans="2:15" hidden="1" outlineLevel="1">
      <c r="B1058" s="24"/>
      <c r="C1058" s="294">
        <v>45062</v>
      </c>
      <c r="D1058" s="18" t="s">
        <v>153</v>
      </c>
      <c r="E1058" s="285"/>
      <c r="F1058" s="285"/>
      <c r="G1058" s="285"/>
      <c r="H1058" s="285"/>
      <c r="I1058" s="285"/>
      <c r="J1058" s="285"/>
      <c r="K1058" s="285"/>
      <c r="L1058" s="285"/>
      <c r="M1058" s="285"/>
      <c r="N1058" s="285"/>
      <c r="O1058" s="286"/>
    </row>
    <row r="1059" spans="2:15" hidden="1" outlineLevel="1">
      <c r="B1059" s="24"/>
      <c r="C1059" s="294">
        <v>45063</v>
      </c>
      <c r="D1059" s="18" t="s">
        <v>153</v>
      </c>
      <c r="E1059" s="285"/>
      <c r="F1059" s="285"/>
      <c r="G1059" s="285"/>
      <c r="H1059" s="285"/>
      <c r="I1059" s="285"/>
      <c r="J1059" s="285"/>
      <c r="K1059" s="285"/>
      <c r="L1059" s="285"/>
      <c r="M1059" s="285"/>
      <c r="N1059" s="285"/>
      <c r="O1059" s="286"/>
    </row>
    <row r="1060" spans="2:15" hidden="1" outlineLevel="1">
      <c r="B1060" s="24"/>
      <c r="C1060" s="294">
        <v>45064</v>
      </c>
      <c r="D1060" s="18" t="s">
        <v>153</v>
      </c>
      <c r="E1060" s="285"/>
      <c r="F1060" s="285"/>
      <c r="G1060" s="285"/>
      <c r="H1060" s="285"/>
      <c r="I1060" s="285"/>
      <c r="J1060" s="285"/>
      <c r="K1060" s="285"/>
      <c r="L1060" s="285"/>
      <c r="M1060" s="285"/>
      <c r="N1060" s="285"/>
      <c r="O1060" s="286"/>
    </row>
    <row r="1061" spans="2:15" hidden="1" outlineLevel="1">
      <c r="B1061" s="24"/>
      <c r="C1061" s="294">
        <v>45065</v>
      </c>
      <c r="D1061" s="18" t="s">
        <v>153</v>
      </c>
      <c r="E1061" s="285"/>
      <c r="F1061" s="285"/>
      <c r="G1061" s="285"/>
      <c r="H1061" s="285"/>
      <c r="I1061" s="285"/>
      <c r="J1061" s="285"/>
      <c r="K1061" s="285"/>
      <c r="L1061" s="285"/>
      <c r="M1061" s="285"/>
      <c r="N1061" s="285"/>
      <c r="O1061" s="286"/>
    </row>
    <row r="1062" spans="2:15" hidden="1" outlineLevel="1">
      <c r="B1062" s="24"/>
      <c r="C1062" s="294">
        <v>45066</v>
      </c>
      <c r="D1062" s="18" t="s">
        <v>153</v>
      </c>
      <c r="E1062" s="285"/>
      <c r="F1062" s="285"/>
      <c r="G1062" s="285"/>
      <c r="H1062" s="285"/>
      <c r="I1062" s="285"/>
      <c r="J1062" s="285"/>
      <c r="K1062" s="285"/>
      <c r="L1062" s="285"/>
      <c r="M1062" s="285"/>
      <c r="N1062" s="285"/>
      <c r="O1062" s="286"/>
    </row>
    <row r="1063" spans="2:15" hidden="1" outlineLevel="1">
      <c r="B1063" s="24"/>
      <c r="C1063" s="294">
        <v>45067</v>
      </c>
      <c r="D1063" s="18" t="s">
        <v>153</v>
      </c>
      <c r="E1063" s="285"/>
      <c r="F1063" s="285"/>
      <c r="G1063" s="285"/>
      <c r="H1063" s="285"/>
      <c r="I1063" s="285"/>
      <c r="J1063" s="285"/>
      <c r="K1063" s="285"/>
      <c r="L1063" s="285"/>
      <c r="M1063" s="285"/>
      <c r="N1063" s="285"/>
      <c r="O1063" s="286"/>
    </row>
    <row r="1064" spans="2:15" hidden="1" outlineLevel="1">
      <c r="B1064" s="24"/>
      <c r="C1064" s="294">
        <v>45068</v>
      </c>
      <c r="D1064" s="18" t="s">
        <v>153</v>
      </c>
      <c r="E1064" s="285"/>
      <c r="F1064" s="285"/>
      <c r="G1064" s="285"/>
      <c r="H1064" s="285"/>
      <c r="I1064" s="285"/>
      <c r="J1064" s="285"/>
      <c r="K1064" s="285"/>
      <c r="L1064" s="285"/>
      <c r="M1064" s="285"/>
      <c r="N1064" s="285"/>
      <c r="O1064" s="286"/>
    </row>
    <row r="1065" spans="2:15" hidden="1" outlineLevel="1">
      <c r="B1065" s="24"/>
      <c r="C1065" s="294">
        <v>45069</v>
      </c>
      <c r="D1065" s="18" t="s">
        <v>153</v>
      </c>
      <c r="E1065" s="285"/>
      <c r="F1065" s="285"/>
      <c r="G1065" s="285"/>
      <c r="H1065" s="285"/>
      <c r="I1065" s="285"/>
      <c r="J1065" s="285"/>
      <c r="K1065" s="285"/>
      <c r="L1065" s="285"/>
      <c r="M1065" s="285"/>
      <c r="N1065" s="285"/>
      <c r="O1065" s="286"/>
    </row>
    <row r="1066" spans="2:15" hidden="1" outlineLevel="1">
      <c r="B1066" s="24"/>
      <c r="C1066" s="294">
        <v>45070</v>
      </c>
      <c r="D1066" s="18" t="s">
        <v>153</v>
      </c>
      <c r="E1066" s="285"/>
      <c r="F1066" s="285"/>
      <c r="G1066" s="285"/>
      <c r="H1066" s="285"/>
      <c r="I1066" s="285"/>
      <c r="J1066" s="285"/>
      <c r="K1066" s="285"/>
      <c r="L1066" s="285"/>
      <c r="M1066" s="285"/>
      <c r="N1066" s="285"/>
      <c r="O1066" s="286"/>
    </row>
    <row r="1067" spans="2:15" hidden="1" outlineLevel="1">
      <c r="B1067" s="24"/>
      <c r="C1067" s="294">
        <v>45071</v>
      </c>
      <c r="D1067" s="18" t="s">
        <v>153</v>
      </c>
      <c r="E1067" s="285"/>
      <c r="F1067" s="285"/>
      <c r="G1067" s="285"/>
      <c r="H1067" s="285"/>
      <c r="I1067" s="285"/>
      <c r="J1067" s="285"/>
      <c r="K1067" s="285"/>
      <c r="L1067" s="285"/>
      <c r="M1067" s="285"/>
      <c r="N1067" s="285"/>
      <c r="O1067" s="286"/>
    </row>
    <row r="1068" spans="2:15" hidden="1" outlineLevel="1">
      <c r="B1068" s="24"/>
      <c r="C1068" s="294">
        <v>45072</v>
      </c>
      <c r="D1068" s="18" t="s">
        <v>153</v>
      </c>
      <c r="E1068" s="285"/>
      <c r="F1068" s="285"/>
      <c r="G1068" s="285"/>
      <c r="H1068" s="285"/>
      <c r="I1068" s="285"/>
      <c r="J1068" s="285"/>
      <c r="K1068" s="285"/>
      <c r="L1068" s="285"/>
      <c r="M1068" s="285"/>
      <c r="N1068" s="285"/>
      <c r="O1068" s="286"/>
    </row>
    <row r="1069" spans="2:15" hidden="1" outlineLevel="1">
      <c r="B1069" s="24"/>
      <c r="C1069" s="294">
        <v>45073</v>
      </c>
      <c r="D1069" s="18" t="s">
        <v>153</v>
      </c>
      <c r="E1069" s="285"/>
      <c r="F1069" s="285"/>
      <c r="G1069" s="285"/>
      <c r="H1069" s="285"/>
      <c r="I1069" s="285"/>
      <c r="J1069" s="285"/>
      <c r="K1069" s="285"/>
      <c r="L1069" s="285"/>
      <c r="M1069" s="285"/>
      <c r="N1069" s="285"/>
      <c r="O1069" s="286"/>
    </row>
    <row r="1070" spans="2:15" hidden="1" outlineLevel="1">
      <c r="B1070" s="24"/>
      <c r="C1070" s="294">
        <v>45074</v>
      </c>
      <c r="D1070" s="18" t="s">
        <v>153</v>
      </c>
      <c r="E1070" s="285"/>
      <c r="F1070" s="285"/>
      <c r="G1070" s="285"/>
      <c r="H1070" s="285"/>
      <c r="I1070" s="285"/>
      <c r="J1070" s="285"/>
      <c r="K1070" s="285"/>
      <c r="L1070" s="285"/>
      <c r="M1070" s="285"/>
      <c r="N1070" s="285"/>
      <c r="O1070" s="286"/>
    </row>
    <row r="1071" spans="2:15" hidden="1" outlineLevel="1">
      <c r="B1071" s="24"/>
      <c r="C1071" s="294">
        <v>45075</v>
      </c>
      <c r="D1071" s="18" t="s">
        <v>153</v>
      </c>
      <c r="E1071" s="285"/>
      <c r="F1071" s="285"/>
      <c r="G1071" s="285"/>
      <c r="H1071" s="285"/>
      <c r="I1071" s="285"/>
      <c r="J1071" s="285"/>
      <c r="K1071" s="285"/>
      <c r="L1071" s="285"/>
      <c r="M1071" s="285"/>
      <c r="N1071" s="285"/>
      <c r="O1071" s="286"/>
    </row>
    <row r="1072" spans="2:15" hidden="1" outlineLevel="1">
      <c r="B1072" s="24"/>
      <c r="C1072" s="294">
        <v>45076</v>
      </c>
      <c r="D1072" s="18" t="s">
        <v>153</v>
      </c>
      <c r="E1072" s="285"/>
      <c r="F1072" s="285"/>
      <c r="G1072" s="285"/>
      <c r="H1072" s="285"/>
      <c r="I1072" s="285"/>
      <c r="J1072" s="285"/>
      <c r="K1072" s="285"/>
      <c r="L1072" s="285"/>
      <c r="M1072" s="285"/>
      <c r="N1072" s="285"/>
      <c r="O1072" s="286"/>
    </row>
    <row r="1073" spans="2:15" hidden="1" outlineLevel="1">
      <c r="B1073" s="24"/>
      <c r="C1073" s="294">
        <v>45077</v>
      </c>
      <c r="D1073" s="18" t="s">
        <v>153</v>
      </c>
      <c r="E1073" s="285"/>
      <c r="F1073" s="285"/>
      <c r="G1073" s="285"/>
      <c r="H1073" s="285"/>
      <c r="I1073" s="285"/>
      <c r="J1073" s="285"/>
      <c r="K1073" s="285"/>
      <c r="L1073" s="285"/>
      <c r="M1073" s="285"/>
      <c r="N1073" s="285"/>
      <c r="O1073" s="286"/>
    </row>
    <row r="1074" spans="2:15" hidden="1" outlineLevel="1">
      <c r="B1074" s="24"/>
      <c r="C1074" s="294">
        <v>45078</v>
      </c>
      <c r="D1074" s="18" t="s">
        <v>153</v>
      </c>
      <c r="E1074" s="285"/>
      <c r="F1074" s="285"/>
      <c r="G1074" s="285"/>
      <c r="H1074" s="285"/>
      <c r="I1074" s="285"/>
      <c r="J1074" s="285"/>
      <c r="K1074" s="285"/>
      <c r="L1074" s="285"/>
      <c r="M1074" s="285"/>
      <c r="N1074" s="285"/>
      <c r="O1074" s="286"/>
    </row>
    <row r="1075" spans="2:15" hidden="1" outlineLevel="1">
      <c r="B1075" s="24"/>
      <c r="C1075" s="294">
        <v>45079</v>
      </c>
      <c r="D1075" s="18" t="s">
        <v>153</v>
      </c>
      <c r="E1075" s="285"/>
      <c r="F1075" s="285"/>
      <c r="G1075" s="285"/>
      <c r="H1075" s="285"/>
      <c r="I1075" s="285"/>
      <c r="J1075" s="285"/>
      <c r="K1075" s="285"/>
      <c r="L1075" s="285"/>
      <c r="M1075" s="285"/>
      <c r="N1075" s="285"/>
      <c r="O1075" s="286"/>
    </row>
    <row r="1076" spans="2:15" hidden="1" outlineLevel="1">
      <c r="B1076" s="24"/>
      <c r="C1076" s="294">
        <v>45080</v>
      </c>
      <c r="D1076" s="18" t="s">
        <v>153</v>
      </c>
      <c r="E1076" s="285"/>
      <c r="F1076" s="285"/>
      <c r="G1076" s="285"/>
      <c r="H1076" s="285"/>
      <c r="I1076" s="285"/>
      <c r="J1076" s="285"/>
      <c r="K1076" s="285"/>
      <c r="L1076" s="285"/>
      <c r="M1076" s="285"/>
      <c r="N1076" s="285"/>
      <c r="O1076" s="286"/>
    </row>
    <row r="1077" spans="2:15" hidden="1" outlineLevel="1">
      <c r="B1077" s="24"/>
      <c r="C1077" s="294">
        <v>45081</v>
      </c>
      <c r="D1077" s="18" t="s">
        <v>153</v>
      </c>
      <c r="E1077" s="285"/>
      <c r="F1077" s="285"/>
      <c r="G1077" s="285"/>
      <c r="H1077" s="285"/>
      <c r="I1077" s="285"/>
      <c r="J1077" s="285"/>
      <c r="K1077" s="285"/>
      <c r="L1077" s="285"/>
      <c r="M1077" s="285"/>
      <c r="N1077" s="285"/>
      <c r="O1077" s="286"/>
    </row>
    <row r="1078" spans="2:15" hidden="1" outlineLevel="1">
      <c r="B1078" s="24"/>
      <c r="C1078" s="294">
        <v>45082</v>
      </c>
      <c r="D1078" s="18" t="s">
        <v>153</v>
      </c>
      <c r="E1078" s="285"/>
      <c r="F1078" s="285"/>
      <c r="G1078" s="285"/>
      <c r="H1078" s="285"/>
      <c r="I1078" s="285"/>
      <c r="J1078" s="285"/>
      <c r="K1078" s="285"/>
      <c r="L1078" s="285"/>
      <c r="M1078" s="285"/>
      <c r="N1078" s="285"/>
      <c r="O1078" s="286"/>
    </row>
    <row r="1079" spans="2:15" hidden="1" outlineLevel="1">
      <c r="B1079" s="24"/>
      <c r="C1079" s="294">
        <v>45083</v>
      </c>
      <c r="D1079" s="18" t="s">
        <v>153</v>
      </c>
      <c r="E1079" s="285"/>
      <c r="F1079" s="285"/>
      <c r="G1079" s="285"/>
      <c r="H1079" s="285"/>
      <c r="I1079" s="285"/>
      <c r="J1079" s="285"/>
      <c r="K1079" s="285"/>
      <c r="L1079" s="285"/>
      <c r="M1079" s="285"/>
      <c r="N1079" s="285"/>
      <c r="O1079" s="286"/>
    </row>
    <row r="1080" spans="2:15" hidden="1" outlineLevel="1">
      <c r="B1080" s="24"/>
      <c r="C1080" s="294">
        <v>45084</v>
      </c>
      <c r="D1080" s="18" t="s">
        <v>153</v>
      </c>
      <c r="E1080" s="285"/>
      <c r="F1080" s="285"/>
      <c r="G1080" s="285"/>
      <c r="H1080" s="285"/>
      <c r="I1080" s="285"/>
      <c r="J1080" s="285"/>
      <c r="K1080" s="285"/>
      <c r="L1080" s="285"/>
      <c r="M1080" s="285"/>
      <c r="N1080" s="285"/>
      <c r="O1080" s="286"/>
    </row>
    <row r="1081" spans="2:15" hidden="1" outlineLevel="1">
      <c r="B1081" s="24"/>
      <c r="C1081" s="294">
        <v>45085</v>
      </c>
      <c r="D1081" s="18" t="s">
        <v>153</v>
      </c>
      <c r="E1081" s="285"/>
      <c r="F1081" s="285"/>
      <c r="G1081" s="285"/>
      <c r="H1081" s="285"/>
      <c r="I1081" s="285"/>
      <c r="J1081" s="285"/>
      <c r="K1081" s="285"/>
      <c r="L1081" s="285"/>
      <c r="M1081" s="285"/>
      <c r="N1081" s="285"/>
      <c r="O1081" s="286"/>
    </row>
    <row r="1082" spans="2:15" hidden="1" outlineLevel="1">
      <c r="B1082" s="24"/>
      <c r="C1082" s="294">
        <v>45086</v>
      </c>
      <c r="D1082" s="18" t="s">
        <v>153</v>
      </c>
      <c r="E1082" s="285"/>
      <c r="F1082" s="285"/>
      <c r="G1082" s="285"/>
      <c r="H1082" s="285"/>
      <c r="I1082" s="285"/>
      <c r="J1082" s="285"/>
      <c r="K1082" s="285"/>
      <c r="L1082" s="285"/>
      <c r="M1082" s="285"/>
      <c r="N1082" s="285"/>
      <c r="O1082" s="286"/>
    </row>
    <row r="1083" spans="2:15" hidden="1" outlineLevel="1">
      <c r="B1083" s="24"/>
      <c r="C1083" s="294">
        <v>45087</v>
      </c>
      <c r="D1083" s="18" t="s">
        <v>153</v>
      </c>
      <c r="E1083" s="285"/>
      <c r="F1083" s="285"/>
      <c r="G1083" s="285"/>
      <c r="H1083" s="285"/>
      <c r="I1083" s="285"/>
      <c r="J1083" s="285"/>
      <c r="K1083" s="285"/>
      <c r="L1083" s="285"/>
      <c r="M1083" s="285"/>
      <c r="N1083" s="285"/>
      <c r="O1083" s="286"/>
    </row>
    <row r="1084" spans="2:15" hidden="1" outlineLevel="1">
      <c r="B1084" s="24"/>
      <c r="C1084" s="294">
        <v>45088</v>
      </c>
      <c r="D1084" s="18" t="s">
        <v>153</v>
      </c>
      <c r="E1084" s="285"/>
      <c r="F1084" s="285"/>
      <c r="G1084" s="285"/>
      <c r="H1084" s="285"/>
      <c r="I1084" s="285"/>
      <c r="J1084" s="285"/>
      <c r="K1084" s="285"/>
      <c r="L1084" s="285"/>
      <c r="M1084" s="285"/>
      <c r="N1084" s="285"/>
      <c r="O1084" s="286"/>
    </row>
    <row r="1085" spans="2:15" hidden="1" outlineLevel="1">
      <c r="B1085" s="24"/>
      <c r="C1085" s="294">
        <v>45089</v>
      </c>
      <c r="D1085" s="18" t="s">
        <v>153</v>
      </c>
      <c r="E1085" s="285"/>
      <c r="F1085" s="285"/>
      <c r="G1085" s="285"/>
      <c r="H1085" s="285"/>
      <c r="I1085" s="285"/>
      <c r="J1085" s="285"/>
      <c r="K1085" s="285"/>
      <c r="L1085" s="285"/>
      <c r="M1085" s="285"/>
      <c r="N1085" s="285"/>
      <c r="O1085" s="286"/>
    </row>
    <row r="1086" spans="2:15" hidden="1" outlineLevel="1">
      <c r="B1086" s="24"/>
      <c r="C1086" s="294">
        <v>45090</v>
      </c>
      <c r="D1086" s="18" t="s">
        <v>153</v>
      </c>
      <c r="E1086" s="285"/>
      <c r="F1086" s="285"/>
      <c r="G1086" s="285"/>
      <c r="H1086" s="285"/>
      <c r="I1086" s="285"/>
      <c r="J1086" s="285"/>
      <c r="K1086" s="285"/>
      <c r="L1086" s="285"/>
      <c r="M1086" s="285"/>
      <c r="N1086" s="285"/>
      <c r="O1086" s="286"/>
    </row>
    <row r="1087" spans="2:15" hidden="1" outlineLevel="1">
      <c r="B1087" s="24"/>
      <c r="C1087" s="294">
        <v>45091</v>
      </c>
      <c r="D1087" s="18" t="s">
        <v>153</v>
      </c>
      <c r="E1087" s="285"/>
      <c r="F1087" s="285"/>
      <c r="G1087" s="285"/>
      <c r="H1087" s="285"/>
      <c r="I1087" s="285"/>
      <c r="J1087" s="285"/>
      <c r="K1087" s="285"/>
      <c r="L1087" s="285"/>
      <c r="M1087" s="285"/>
      <c r="N1087" s="285"/>
      <c r="O1087" s="286"/>
    </row>
    <row r="1088" spans="2:15" hidden="1" outlineLevel="1">
      <c r="B1088" s="24"/>
      <c r="C1088" s="294">
        <v>45092</v>
      </c>
      <c r="D1088" s="18" t="s">
        <v>153</v>
      </c>
      <c r="E1088" s="285"/>
      <c r="F1088" s="285"/>
      <c r="G1088" s="285"/>
      <c r="H1088" s="285"/>
      <c r="I1088" s="285"/>
      <c r="J1088" s="285"/>
      <c r="K1088" s="285"/>
      <c r="L1088" s="285"/>
      <c r="M1088" s="285"/>
      <c r="N1088" s="285"/>
      <c r="O1088" s="286"/>
    </row>
    <row r="1089" spans="2:15" hidden="1" outlineLevel="1">
      <c r="B1089" s="24"/>
      <c r="C1089" s="294">
        <v>45093</v>
      </c>
      <c r="D1089" s="18" t="s">
        <v>153</v>
      </c>
      <c r="E1089" s="285"/>
      <c r="F1089" s="285"/>
      <c r="G1089" s="285"/>
      <c r="H1089" s="285"/>
      <c r="I1089" s="285"/>
      <c r="J1089" s="285"/>
      <c r="K1089" s="285"/>
      <c r="L1089" s="285"/>
      <c r="M1089" s="285"/>
      <c r="N1089" s="285"/>
      <c r="O1089" s="286"/>
    </row>
    <row r="1090" spans="2:15" hidden="1" outlineLevel="1">
      <c r="B1090" s="24"/>
      <c r="C1090" s="294">
        <v>45094</v>
      </c>
      <c r="D1090" s="18" t="s">
        <v>153</v>
      </c>
      <c r="E1090" s="285"/>
      <c r="F1090" s="285"/>
      <c r="G1090" s="285"/>
      <c r="H1090" s="285"/>
      <c r="I1090" s="285"/>
      <c r="J1090" s="285"/>
      <c r="K1090" s="285"/>
      <c r="L1090" s="285"/>
      <c r="M1090" s="285"/>
      <c r="N1090" s="285"/>
      <c r="O1090" s="286"/>
    </row>
    <row r="1091" spans="2:15" hidden="1" outlineLevel="1">
      <c r="B1091" s="24"/>
      <c r="C1091" s="294">
        <v>45095</v>
      </c>
      <c r="D1091" s="18" t="s">
        <v>153</v>
      </c>
      <c r="E1091" s="285"/>
      <c r="F1091" s="285"/>
      <c r="G1091" s="285"/>
      <c r="H1091" s="285"/>
      <c r="I1091" s="285"/>
      <c r="J1091" s="285"/>
      <c r="K1091" s="285"/>
      <c r="L1091" s="285"/>
      <c r="M1091" s="285"/>
      <c r="N1091" s="285"/>
      <c r="O1091" s="286"/>
    </row>
    <row r="1092" spans="2:15" hidden="1" outlineLevel="1">
      <c r="B1092" s="24"/>
      <c r="C1092" s="294">
        <v>45096</v>
      </c>
      <c r="D1092" s="18" t="s">
        <v>153</v>
      </c>
      <c r="E1092" s="285"/>
      <c r="F1092" s="285"/>
      <c r="G1092" s="285"/>
      <c r="H1092" s="285"/>
      <c r="I1092" s="285"/>
      <c r="J1092" s="285"/>
      <c r="K1092" s="285"/>
      <c r="L1092" s="285"/>
      <c r="M1092" s="285"/>
      <c r="N1092" s="285"/>
      <c r="O1092" s="286"/>
    </row>
    <row r="1093" spans="2:15" hidden="1" outlineLevel="1">
      <c r="B1093" s="24"/>
      <c r="C1093" s="294">
        <v>45097</v>
      </c>
      <c r="D1093" s="18" t="s">
        <v>153</v>
      </c>
      <c r="E1093" s="285"/>
      <c r="F1093" s="285"/>
      <c r="G1093" s="285"/>
      <c r="H1093" s="285"/>
      <c r="I1093" s="285"/>
      <c r="J1093" s="285"/>
      <c r="K1093" s="285"/>
      <c r="L1093" s="285"/>
      <c r="M1093" s="285"/>
      <c r="N1093" s="285"/>
      <c r="O1093" s="286"/>
    </row>
    <row r="1094" spans="2:15" hidden="1" outlineLevel="1">
      <c r="B1094" s="24"/>
      <c r="C1094" s="294">
        <v>45098</v>
      </c>
      <c r="D1094" s="18" t="s">
        <v>153</v>
      </c>
      <c r="E1094" s="285"/>
      <c r="F1094" s="285"/>
      <c r="G1094" s="285"/>
      <c r="H1094" s="285"/>
      <c r="I1094" s="285"/>
      <c r="J1094" s="285"/>
      <c r="K1094" s="285"/>
      <c r="L1094" s="285"/>
      <c r="M1094" s="285"/>
      <c r="N1094" s="285"/>
      <c r="O1094" s="286"/>
    </row>
    <row r="1095" spans="2:15" hidden="1" outlineLevel="1">
      <c r="B1095" s="24"/>
      <c r="C1095" s="294">
        <v>45099</v>
      </c>
      <c r="D1095" s="18" t="s">
        <v>153</v>
      </c>
      <c r="E1095" s="285"/>
      <c r="F1095" s="285"/>
      <c r="G1095" s="285"/>
      <c r="H1095" s="285"/>
      <c r="I1095" s="285"/>
      <c r="J1095" s="285"/>
      <c r="K1095" s="285"/>
      <c r="L1095" s="285"/>
      <c r="M1095" s="285"/>
      <c r="N1095" s="285"/>
      <c r="O1095" s="286"/>
    </row>
    <row r="1096" spans="2:15" hidden="1" outlineLevel="1">
      <c r="B1096" s="24"/>
      <c r="C1096" s="294">
        <v>45100</v>
      </c>
      <c r="D1096" s="18" t="s">
        <v>153</v>
      </c>
      <c r="E1096" s="285"/>
      <c r="F1096" s="285"/>
      <c r="G1096" s="285"/>
      <c r="H1096" s="285"/>
      <c r="I1096" s="285"/>
      <c r="J1096" s="285"/>
      <c r="K1096" s="285"/>
      <c r="L1096" s="285"/>
      <c r="M1096" s="285"/>
      <c r="N1096" s="285"/>
      <c r="O1096" s="286"/>
    </row>
    <row r="1097" spans="2:15" hidden="1" outlineLevel="1">
      <c r="B1097" s="24"/>
      <c r="C1097" s="294">
        <v>45101</v>
      </c>
      <c r="D1097" s="18" t="s">
        <v>153</v>
      </c>
      <c r="E1097" s="285"/>
      <c r="F1097" s="285"/>
      <c r="G1097" s="285"/>
      <c r="H1097" s="285"/>
      <c r="I1097" s="285"/>
      <c r="J1097" s="285"/>
      <c r="K1097" s="285"/>
      <c r="L1097" s="285"/>
      <c r="M1097" s="285"/>
      <c r="N1097" s="285"/>
      <c r="O1097" s="286"/>
    </row>
    <row r="1098" spans="2:15" hidden="1" outlineLevel="1">
      <c r="B1098" s="24"/>
      <c r="C1098" s="294">
        <v>45102</v>
      </c>
      <c r="D1098" s="18" t="s">
        <v>153</v>
      </c>
      <c r="E1098" s="285"/>
      <c r="F1098" s="285"/>
      <c r="G1098" s="285"/>
      <c r="H1098" s="285"/>
      <c r="I1098" s="285"/>
      <c r="J1098" s="285"/>
      <c r="K1098" s="285"/>
      <c r="L1098" s="285"/>
      <c r="M1098" s="285"/>
      <c r="N1098" s="285"/>
      <c r="O1098" s="286"/>
    </row>
    <row r="1099" spans="2:15" hidden="1" outlineLevel="1">
      <c r="B1099" s="24"/>
      <c r="C1099" s="294">
        <v>45103</v>
      </c>
      <c r="D1099" s="18" t="s">
        <v>153</v>
      </c>
      <c r="E1099" s="285"/>
      <c r="F1099" s="285"/>
      <c r="G1099" s="285"/>
      <c r="H1099" s="285"/>
      <c r="I1099" s="285"/>
      <c r="J1099" s="285"/>
      <c r="K1099" s="285"/>
      <c r="L1099" s="285"/>
      <c r="M1099" s="285"/>
      <c r="N1099" s="285"/>
      <c r="O1099" s="286"/>
    </row>
    <row r="1100" spans="2:15" hidden="1" outlineLevel="1">
      <c r="B1100" s="24"/>
      <c r="C1100" s="294">
        <v>45104</v>
      </c>
      <c r="D1100" s="18" t="s">
        <v>153</v>
      </c>
      <c r="E1100" s="285"/>
      <c r="F1100" s="285"/>
      <c r="G1100" s="285"/>
      <c r="H1100" s="285"/>
      <c r="I1100" s="285"/>
      <c r="J1100" s="285"/>
      <c r="K1100" s="285"/>
      <c r="L1100" s="285"/>
      <c r="M1100" s="285"/>
      <c r="N1100" s="285"/>
      <c r="O1100" s="286"/>
    </row>
    <row r="1101" spans="2:15" hidden="1" outlineLevel="1">
      <c r="B1101" s="24"/>
      <c r="C1101" s="294">
        <v>45105</v>
      </c>
      <c r="D1101" s="18" t="s">
        <v>153</v>
      </c>
      <c r="E1101" s="285"/>
      <c r="F1101" s="285"/>
      <c r="G1101" s="285"/>
      <c r="H1101" s="285"/>
      <c r="I1101" s="285"/>
      <c r="J1101" s="285"/>
      <c r="K1101" s="285"/>
      <c r="L1101" s="285"/>
      <c r="M1101" s="285"/>
      <c r="N1101" s="285"/>
      <c r="O1101" s="286"/>
    </row>
    <row r="1102" spans="2:15" hidden="1" outlineLevel="1">
      <c r="B1102" s="24"/>
      <c r="C1102" s="294">
        <v>45106</v>
      </c>
      <c r="D1102" s="18" t="s">
        <v>153</v>
      </c>
      <c r="E1102" s="285"/>
      <c r="F1102" s="285"/>
      <c r="G1102" s="285"/>
      <c r="H1102" s="285"/>
      <c r="I1102" s="285"/>
      <c r="J1102" s="285"/>
      <c r="K1102" s="285"/>
      <c r="L1102" s="285"/>
      <c r="M1102" s="285"/>
      <c r="N1102" s="285"/>
      <c r="O1102" s="286"/>
    </row>
    <row r="1103" spans="2:15" ht="16" hidden="1" outlineLevel="1" thickBot="1">
      <c r="B1103" s="24"/>
      <c r="C1103" s="315">
        <v>45107</v>
      </c>
      <c r="D1103" s="316" t="s">
        <v>153</v>
      </c>
      <c r="E1103" s="285"/>
      <c r="F1103" s="285"/>
      <c r="G1103" s="285"/>
      <c r="H1103" s="285"/>
      <c r="I1103" s="285"/>
      <c r="J1103" s="285"/>
      <c r="K1103" s="285"/>
      <c r="L1103" s="285"/>
      <c r="M1103" s="285"/>
      <c r="N1103" s="285"/>
      <c r="O1103" s="286"/>
    </row>
    <row r="1104" spans="2:15" hidden="1" outlineLevel="1">
      <c r="B1104" s="24"/>
      <c r="C1104" s="285"/>
      <c r="D1104" s="285"/>
      <c r="E1104" s="285"/>
      <c r="F1104" s="285"/>
      <c r="G1104" s="285"/>
      <c r="H1104" s="285"/>
      <c r="I1104" s="285"/>
      <c r="J1104" s="285"/>
      <c r="K1104" s="285"/>
      <c r="L1104" s="285"/>
      <c r="M1104" s="285"/>
      <c r="N1104" s="285"/>
      <c r="O1104" s="286"/>
    </row>
    <row r="1105" spans="2:15" ht="16" hidden="1" outlineLevel="1" thickBot="1">
      <c r="B1105" s="310" t="s">
        <v>77</v>
      </c>
      <c r="C1105" s="311"/>
      <c r="D1105" s="311"/>
      <c r="E1105" s="311"/>
      <c r="F1105" s="311"/>
      <c r="G1105" s="311"/>
      <c r="H1105" s="311"/>
      <c r="I1105" s="311"/>
      <c r="J1105" s="311"/>
      <c r="K1105" s="311"/>
      <c r="L1105" s="311"/>
      <c r="M1105" s="311"/>
      <c r="N1105" s="311"/>
      <c r="O1105" s="314" t="s">
        <v>77</v>
      </c>
    </row>
    <row r="1106" spans="2:15" hidden="1" outlineLevel="1"/>
    <row r="1107" spans="2:15" collapsed="1"/>
  </sheetData>
  <sheetProtection algorithmName="SHA-512" hashValue="pFLLMQRhhNUBG++2yMme16bT4dUh3HEVIgQTMaklAgiYlzEEl2uVUQOHyw9OV2dQfzuTpHtmzv1Irj5TUluWvA==" saltValue="xIkvCZUIX/W70xCf/l+e3A==" spinCount="100000" sheet="1" objects="1" scenarios="1"/>
  <mergeCells count="11">
    <mergeCell ref="Q14:U15"/>
    <mergeCell ref="W34:W38"/>
    <mergeCell ref="W61:W65"/>
    <mergeCell ref="Q17:U17"/>
    <mergeCell ref="Q33:U33"/>
    <mergeCell ref="Q52:U52"/>
    <mergeCell ref="M6:N6"/>
    <mergeCell ref="B2:O2"/>
    <mergeCell ref="M3:M5"/>
    <mergeCell ref="Q4:T5"/>
    <mergeCell ref="W7:W1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19"/>
  <sheetViews>
    <sheetView showGridLines="0" showRowColHeaders="0" zoomScaleNormal="100" workbookViewId="0">
      <selection activeCell="E52" sqref="E52"/>
    </sheetView>
  </sheetViews>
  <sheetFormatPr baseColWidth="10" defaultColWidth="8.6640625" defaultRowHeight="14"/>
  <cols>
    <col min="1" max="1" width="8.6640625" style="1"/>
    <col min="2" max="2" width="9.83203125" style="1" customWidth="1"/>
    <col min="3" max="3" width="11.83203125" style="1" customWidth="1"/>
    <col min="4" max="4" width="53.83203125" style="1" customWidth="1"/>
    <col min="5" max="5" width="13.1640625" style="1" customWidth="1"/>
    <col min="6" max="8" width="13.33203125" style="1" customWidth="1"/>
    <col min="9" max="9" width="8.6640625" style="1"/>
    <col min="10" max="10" width="5.33203125" style="1" customWidth="1"/>
    <col min="11" max="11" width="39.5" style="1" customWidth="1"/>
    <col min="12" max="12" width="8.33203125" style="1" customWidth="1"/>
    <col min="13" max="13" width="5.1640625" style="1" bestFit="1" customWidth="1"/>
    <col min="14" max="14" width="5.5" style="1" bestFit="1" customWidth="1"/>
    <col min="15" max="16" width="5.1640625" style="1" bestFit="1" customWidth="1"/>
    <col min="17" max="16384" width="8.6640625" style="1"/>
  </cols>
  <sheetData>
    <row r="1" spans="2:11" ht="20" customHeight="1"/>
    <row r="2" spans="2:11" ht="46" customHeight="1">
      <c r="B2" s="407">
        <f>'Information and Instructions'!C7</f>
        <v>0</v>
      </c>
      <c r="C2" s="407"/>
      <c r="D2" s="407"/>
      <c r="E2" s="407"/>
      <c r="F2" s="407"/>
      <c r="G2" s="407"/>
      <c r="H2" s="407"/>
    </row>
    <row r="3" spans="2:11" ht="24" customHeight="1">
      <c r="B3" s="409" t="s">
        <v>92</v>
      </c>
      <c r="C3" s="409"/>
      <c r="D3" s="409"/>
      <c r="E3" s="409"/>
      <c r="F3" s="409"/>
      <c r="G3" s="409"/>
      <c r="H3" s="409"/>
    </row>
    <row r="4" spans="2:11" ht="20" customHeight="1" thickBot="1">
      <c r="B4" s="408" t="s">
        <v>19</v>
      </c>
      <c r="C4" s="408"/>
      <c r="D4" s="408"/>
      <c r="E4" s="408"/>
      <c r="F4" s="408"/>
      <c r="G4" s="408"/>
      <c r="H4" s="408"/>
    </row>
    <row r="5" spans="2:11" ht="18" customHeight="1" thickBot="1">
      <c r="B5" s="412" t="s">
        <v>53</v>
      </c>
      <c r="C5" s="401" t="s">
        <v>31</v>
      </c>
      <c r="D5" s="401" t="s">
        <v>30</v>
      </c>
      <c r="E5" s="412" t="s">
        <v>25</v>
      </c>
      <c r="F5" s="410" t="s">
        <v>78</v>
      </c>
      <c r="G5" s="405"/>
      <c r="H5" s="411"/>
    </row>
    <row r="6" spans="2:11" ht="18" customHeight="1" thickBot="1">
      <c r="B6" s="402"/>
      <c r="C6" s="402"/>
      <c r="D6" s="402"/>
      <c r="E6" s="402"/>
      <c r="F6" s="404">
        <f>'Information and Instructions'!$C$14</f>
        <v>0</v>
      </c>
      <c r="G6" s="405"/>
      <c r="H6" s="406"/>
      <c r="K6" s="15" t="s">
        <v>136</v>
      </c>
    </row>
    <row r="7" spans="2:11" ht="18" customHeight="1" thickBot="1">
      <c r="B7" s="413"/>
      <c r="C7" s="403"/>
      <c r="D7" s="403"/>
      <c r="E7" s="413"/>
      <c r="F7" s="2" t="s">
        <v>59</v>
      </c>
      <c r="G7" s="3" t="s">
        <v>58</v>
      </c>
      <c r="H7" s="4" t="s">
        <v>20</v>
      </c>
      <c r="K7" s="400" t="s">
        <v>192</v>
      </c>
    </row>
    <row r="8" spans="2:11" ht="18" customHeight="1">
      <c r="B8" s="388" t="str">
        <f>IFERROR(Workings!$M$7,"-")</f>
        <v>-</v>
      </c>
      <c r="C8" s="71"/>
      <c r="D8" s="72"/>
      <c r="E8" s="73"/>
      <c r="F8" s="391">
        <f>IFERROR(VLOOKUP(B8,Workings!$Q$7:$R$11,2,FALSE),0)</f>
        <v>0</v>
      </c>
      <c r="G8" s="394">
        <f>IFERROR(VLOOKUP(B8,Workings!$Q$7:$S$11,3,FALSE),0)</f>
        <v>0</v>
      </c>
      <c r="H8" s="397">
        <f>SUM(F8:G17)</f>
        <v>0</v>
      </c>
      <c r="K8" s="400"/>
    </row>
    <row r="9" spans="2:11" ht="18" customHeight="1">
      <c r="B9" s="389"/>
      <c r="C9" s="74"/>
      <c r="D9" s="75"/>
      <c r="E9" s="76"/>
      <c r="F9" s="392"/>
      <c r="G9" s="395"/>
      <c r="H9" s="398"/>
      <c r="K9" s="400"/>
    </row>
    <row r="10" spans="2:11" ht="18" customHeight="1">
      <c r="B10" s="389"/>
      <c r="C10" s="74"/>
      <c r="D10" s="77"/>
      <c r="E10" s="76"/>
      <c r="F10" s="392"/>
      <c r="G10" s="395"/>
      <c r="H10" s="398"/>
      <c r="K10" s="16" t="s">
        <v>132</v>
      </c>
    </row>
    <row r="11" spans="2:11" ht="18" customHeight="1">
      <c r="B11" s="389"/>
      <c r="C11" s="74"/>
      <c r="D11" s="77"/>
      <c r="E11" s="76"/>
      <c r="F11" s="392"/>
      <c r="G11" s="395"/>
      <c r="H11" s="398"/>
      <c r="K11" s="16" t="s">
        <v>133</v>
      </c>
    </row>
    <row r="12" spans="2:11" ht="18" customHeight="1" thickBot="1">
      <c r="B12" s="389"/>
      <c r="C12" s="74"/>
      <c r="D12" s="77"/>
      <c r="E12" s="76"/>
      <c r="F12" s="392"/>
      <c r="G12" s="395"/>
      <c r="H12" s="398"/>
      <c r="K12" s="17" t="s">
        <v>134</v>
      </c>
    </row>
    <row r="13" spans="2:11" ht="18" customHeight="1">
      <c r="B13" s="389"/>
      <c r="C13" s="74"/>
      <c r="D13" s="77"/>
      <c r="E13" s="76"/>
      <c r="F13" s="392"/>
      <c r="G13" s="395"/>
      <c r="H13" s="398"/>
    </row>
    <row r="14" spans="2:11" ht="18" customHeight="1">
      <c r="B14" s="389"/>
      <c r="C14" s="74"/>
      <c r="D14" s="77"/>
      <c r="E14" s="76"/>
      <c r="F14" s="392"/>
      <c r="G14" s="395"/>
      <c r="H14" s="398"/>
    </row>
    <row r="15" spans="2:11" ht="18" customHeight="1">
      <c r="B15" s="389"/>
      <c r="C15" s="74"/>
      <c r="D15" s="77"/>
      <c r="E15" s="76"/>
      <c r="F15" s="392"/>
      <c r="G15" s="395"/>
      <c r="H15" s="398"/>
    </row>
    <row r="16" spans="2:11" ht="18" customHeight="1">
      <c r="B16" s="389"/>
      <c r="C16" s="74"/>
      <c r="D16" s="77"/>
      <c r="E16" s="76"/>
      <c r="F16" s="392"/>
      <c r="G16" s="395"/>
      <c r="H16" s="398"/>
    </row>
    <row r="17" spans="2:8" ht="18" customHeight="1" thickBot="1">
      <c r="B17" s="390"/>
      <c r="C17" s="78"/>
      <c r="D17" s="79"/>
      <c r="E17" s="80"/>
      <c r="F17" s="393"/>
      <c r="G17" s="396"/>
      <c r="H17" s="399"/>
    </row>
    <row r="18" spans="2:8" ht="18" customHeight="1">
      <c r="B18" s="388" t="str">
        <f>IFERROR(Workings!$M$8,"-")</f>
        <v>-</v>
      </c>
      <c r="C18" s="71"/>
      <c r="D18" s="72"/>
      <c r="E18" s="73"/>
      <c r="F18" s="391">
        <f>IFERROR(VLOOKUP(B18,Workings!$Q$7:$R$11,2,FALSE),0)</f>
        <v>0</v>
      </c>
      <c r="G18" s="394">
        <f>IFERROR(VLOOKUP(B18,Workings!$Q$7:$S$11,3,FALSE),0)</f>
        <v>0</v>
      </c>
      <c r="H18" s="397">
        <f>SUM(F18:G27)</f>
        <v>0</v>
      </c>
    </row>
    <row r="19" spans="2:8" ht="18" customHeight="1">
      <c r="B19" s="389"/>
      <c r="C19" s="74"/>
      <c r="D19" s="75"/>
      <c r="E19" s="76"/>
      <c r="F19" s="392"/>
      <c r="G19" s="395"/>
      <c r="H19" s="398"/>
    </row>
    <row r="20" spans="2:8" ht="18" customHeight="1">
      <c r="B20" s="389"/>
      <c r="C20" s="74"/>
      <c r="D20" s="75"/>
      <c r="E20" s="76"/>
      <c r="F20" s="392"/>
      <c r="G20" s="395"/>
      <c r="H20" s="398"/>
    </row>
    <row r="21" spans="2:8" ht="18" customHeight="1">
      <c r="B21" s="389"/>
      <c r="C21" s="74"/>
      <c r="D21" s="77"/>
      <c r="E21" s="76"/>
      <c r="F21" s="392"/>
      <c r="G21" s="395"/>
      <c r="H21" s="398"/>
    </row>
    <row r="22" spans="2:8" ht="18" customHeight="1">
      <c r="B22" s="389"/>
      <c r="C22" s="74"/>
      <c r="D22" s="75"/>
      <c r="E22" s="76"/>
      <c r="F22" s="392"/>
      <c r="G22" s="395"/>
      <c r="H22" s="398"/>
    </row>
    <row r="23" spans="2:8" ht="18" customHeight="1">
      <c r="B23" s="389"/>
      <c r="C23" s="74"/>
      <c r="D23" s="75"/>
      <c r="E23" s="76"/>
      <c r="F23" s="392"/>
      <c r="G23" s="395"/>
      <c r="H23" s="398"/>
    </row>
    <row r="24" spans="2:8" ht="18" customHeight="1">
      <c r="B24" s="389"/>
      <c r="C24" s="74"/>
      <c r="D24" s="75"/>
      <c r="E24" s="76"/>
      <c r="F24" s="392"/>
      <c r="G24" s="395"/>
      <c r="H24" s="398"/>
    </row>
    <row r="25" spans="2:8" ht="18" customHeight="1">
      <c r="B25" s="389"/>
      <c r="C25" s="74"/>
      <c r="D25" s="77"/>
      <c r="E25" s="76"/>
      <c r="F25" s="392"/>
      <c r="G25" s="395"/>
      <c r="H25" s="398"/>
    </row>
    <row r="26" spans="2:8" ht="18" customHeight="1">
      <c r="B26" s="389"/>
      <c r="C26" s="74"/>
      <c r="D26" s="77"/>
      <c r="E26" s="76"/>
      <c r="F26" s="392"/>
      <c r="G26" s="395"/>
      <c r="H26" s="398"/>
    </row>
    <row r="27" spans="2:8" ht="18" customHeight="1" thickBot="1">
      <c r="B27" s="390"/>
      <c r="C27" s="78"/>
      <c r="D27" s="79"/>
      <c r="E27" s="80"/>
      <c r="F27" s="393"/>
      <c r="G27" s="396"/>
      <c r="H27" s="399"/>
    </row>
    <row r="28" spans="2:8" ht="18" customHeight="1">
      <c r="B28" s="388" t="str">
        <f>IFERROR(Workings!$M$9,"-")</f>
        <v>-</v>
      </c>
      <c r="C28" s="71"/>
      <c r="D28" s="72"/>
      <c r="E28" s="73"/>
      <c r="F28" s="391">
        <f>IFERROR(VLOOKUP(B28,Workings!$Q$7:$R$11,2,FALSE),0)</f>
        <v>0</v>
      </c>
      <c r="G28" s="394">
        <f>IFERROR(VLOOKUP(B28,Workings!$Q$7:$S$11,3,FALSE),0)</f>
        <v>0</v>
      </c>
      <c r="H28" s="397">
        <f>SUM(F28:G37)</f>
        <v>0</v>
      </c>
    </row>
    <row r="29" spans="2:8" ht="18" customHeight="1">
      <c r="B29" s="389"/>
      <c r="C29" s="74"/>
      <c r="D29" s="75"/>
      <c r="E29" s="76"/>
      <c r="F29" s="392"/>
      <c r="G29" s="395"/>
      <c r="H29" s="398"/>
    </row>
    <row r="30" spans="2:8" ht="18" customHeight="1">
      <c r="B30" s="389"/>
      <c r="C30" s="74"/>
      <c r="D30" s="75"/>
      <c r="E30" s="76"/>
      <c r="F30" s="392"/>
      <c r="G30" s="395"/>
      <c r="H30" s="398"/>
    </row>
    <row r="31" spans="2:8" ht="18" customHeight="1">
      <c r="B31" s="389"/>
      <c r="C31" s="74"/>
      <c r="D31" s="75"/>
      <c r="E31" s="76"/>
      <c r="F31" s="392"/>
      <c r="G31" s="395"/>
      <c r="H31" s="398"/>
    </row>
    <row r="32" spans="2:8" ht="18" customHeight="1">
      <c r="B32" s="389"/>
      <c r="C32" s="74"/>
      <c r="D32" s="75"/>
      <c r="E32" s="76"/>
      <c r="F32" s="392"/>
      <c r="G32" s="395"/>
      <c r="H32" s="398"/>
    </row>
    <row r="33" spans="2:8" ht="18" customHeight="1">
      <c r="B33" s="389"/>
      <c r="C33" s="74"/>
      <c r="D33" s="75"/>
      <c r="E33" s="76"/>
      <c r="F33" s="392"/>
      <c r="G33" s="395"/>
      <c r="H33" s="398"/>
    </row>
    <row r="34" spans="2:8" ht="18" customHeight="1">
      <c r="B34" s="389"/>
      <c r="C34" s="74"/>
      <c r="D34" s="75"/>
      <c r="E34" s="76"/>
      <c r="F34" s="392"/>
      <c r="G34" s="395"/>
      <c r="H34" s="398"/>
    </row>
    <row r="35" spans="2:8" ht="18" customHeight="1">
      <c r="B35" s="389"/>
      <c r="C35" s="74"/>
      <c r="D35" s="77"/>
      <c r="E35" s="76"/>
      <c r="F35" s="392"/>
      <c r="G35" s="395"/>
      <c r="H35" s="398"/>
    </row>
    <row r="36" spans="2:8" ht="18" customHeight="1">
      <c r="B36" s="389"/>
      <c r="C36" s="74"/>
      <c r="D36" s="77"/>
      <c r="E36" s="76"/>
      <c r="F36" s="392"/>
      <c r="G36" s="395"/>
      <c r="H36" s="398"/>
    </row>
    <row r="37" spans="2:8" ht="18" customHeight="1" thickBot="1">
      <c r="B37" s="390"/>
      <c r="C37" s="78"/>
      <c r="D37" s="79"/>
      <c r="E37" s="80"/>
      <c r="F37" s="393"/>
      <c r="G37" s="396"/>
      <c r="H37" s="399"/>
    </row>
    <row r="38" spans="2:8" ht="18" customHeight="1">
      <c r="B38" s="388" t="str">
        <f>IFERROR(Workings!$M$10,"-")</f>
        <v>-</v>
      </c>
      <c r="C38" s="71"/>
      <c r="D38" s="72"/>
      <c r="E38" s="73"/>
      <c r="F38" s="391">
        <f>IFERROR(VLOOKUP(B38,Workings!$Q$7:$R$11,2,FALSE),0)</f>
        <v>0</v>
      </c>
      <c r="G38" s="394">
        <f>IFERROR(VLOOKUP(B38,Workings!$Q$7:$S$11,3,FALSE),0)</f>
        <v>0</v>
      </c>
      <c r="H38" s="397">
        <f>SUM(F38:G47)</f>
        <v>0</v>
      </c>
    </row>
    <row r="39" spans="2:8" ht="18" customHeight="1">
      <c r="B39" s="389"/>
      <c r="C39" s="74"/>
      <c r="D39" s="75"/>
      <c r="E39" s="76"/>
      <c r="F39" s="392"/>
      <c r="G39" s="395"/>
      <c r="H39" s="398"/>
    </row>
    <row r="40" spans="2:8" ht="18" customHeight="1">
      <c r="B40" s="389"/>
      <c r="C40" s="74"/>
      <c r="D40" s="75"/>
      <c r="E40" s="76"/>
      <c r="F40" s="392"/>
      <c r="G40" s="395"/>
      <c r="H40" s="398"/>
    </row>
    <row r="41" spans="2:8" ht="18" customHeight="1">
      <c r="B41" s="389"/>
      <c r="C41" s="74"/>
      <c r="D41" s="75"/>
      <c r="E41" s="76"/>
      <c r="F41" s="392"/>
      <c r="G41" s="395"/>
      <c r="H41" s="398"/>
    </row>
    <row r="42" spans="2:8" ht="18" customHeight="1">
      <c r="B42" s="389"/>
      <c r="C42" s="74"/>
      <c r="D42" s="75"/>
      <c r="E42" s="76"/>
      <c r="F42" s="392"/>
      <c r="G42" s="395"/>
      <c r="H42" s="398"/>
    </row>
    <row r="43" spans="2:8" ht="18" customHeight="1">
      <c r="B43" s="389"/>
      <c r="C43" s="74"/>
      <c r="D43" s="75"/>
      <c r="E43" s="76"/>
      <c r="F43" s="392"/>
      <c r="G43" s="395"/>
      <c r="H43" s="398"/>
    </row>
    <row r="44" spans="2:8" ht="18" customHeight="1">
      <c r="B44" s="389"/>
      <c r="C44" s="74"/>
      <c r="D44" s="75"/>
      <c r="E44" s="76"/>
      <c r="F44" s="392"/>
      <c r="G44" s="395"/>
      <c r="H44" s="398"/>
    </row>
    <row r="45" spans="2:8" ht="18" customHeight="1">
      <c r="B45" s="389"/>
      <c r="C45" s="74"/>
      <c r="D45" s="77"/>
      <c r="E45" s="76"/>
      <c r="F45" s="392"/>
      <c r="G45" s="395"/>
      <c r="H45" s="398"/>
    </row>
    <row r="46" spans="2:8" ht="18" customHeight="1">
      <c r="B46" s="389"/>
      <c r="C46" s="74"/>
      <c r="D46" s="77"/>
      <c r="E46" s="76"/>
      <c r="F46" s="392"/>
      <c r="G46" s="395"/>
      <c r="H46" s="398"/>
    </row>
    <row r="47" spans="2:8" ht="18" customHeight="1" thickBot="1">
      <c r="B47" s="390"/>
      <c r="C47" s="78"/>
      <c r="D47" s="79"/>
      <c r="E47" s="80"/>
      <c r="F47" s="393"/>
      <c r="G47" s="396"/>
      <c r="H47" s="399"/>
    </row>
    <row r="48" spans="2:8" ht="18" customHeight="1">
      <c r="B48" s="388" t="str">
        <f>IFERROR(Workings!$M$11,"-")</f>
        <v>-</v>
      </c>
      <c r="C48" s="71"/>
      <c r="D48" s="72"/>
      <c r="E48" s="73"/>
      <c r="F48" s="391">
        <f>IFERROR(VLOOKUP(B48,Workings!$Q$7:$R$11,2,FALSE),0)</f>
        <v>0</v>
      </c>
      <c r="G48" s="394">
        <f>IFERROR(VLOOKUP(B48,Workings!$Q$7:$S$11,3,FALSE),0)</f>
        <v>0</v>
      </c>
      <c r="H48" s="397">
        <f>SUM(F48:G57)</f>
        <v>0</v>
      </c>
    </row>
    <row r="49" spans="2:8" ht="18" customHeight="1">
      <c r="B49" s="389"/>
      <c r="C49" s="74"/>
      <c r="D49" s="75"/>
      <c r="E49" s="76"/>
      <c r="F49" s="392"/>
      <c r="G49" s="395"/>
      <c r="H49" s="398"/>
    </row>
    <row r="50" spans="2:8" ht="18" customHeight="1">
      <c r="B50" s="389"/>
      <c r="C50" s="74"/>
      <c r="D50" s="75"/>
      <c r="E50" s="76"/>
      <c r="F50" s="392"/>
      <c r="G50" s="395"/>
      <c r="H50" s="398"/>
    </row>
    <row r="51" spans="2:8" ht="18" customHeight="1">
      <c r="B51" s="389"/>
      <c r="C51" s="74"/>
      <c r="D51" s="75"/>
      <c r="E51" s="76"/>
      <c r="F51" s="392"/>
      <c r="G51" s="395"/>
      <c r="H51" s="398"/>
    </row>
    <row r="52" spans="2:8" ht="18" customHeight="1">
      <c r="B52" s="389"/>
      <c r="C52" s="74"/>
      <c r="D52" s="75"/>
      <c r="E52" s="76"/>
      <c r="F52" s="392"/>
      <c r="G52" s="395"/>
      <c r="H52" s="398"/>
    </row>
    <row r="53" spans="2:8" ht="18" customHeight="1">
      <c r="B53" s="389"/>
      <c r="C53" s="74"/>
      <c r="D53" s="75"/>
      <c r="E53" s="76"/>
      <c r="F53" s="392"/>
      <c r="G53" s="395"/>
      <c r="H53" s="398"/>
    </row>
    <row r="54" spans="2:8" ht="18" customHeight="1">
      <c r="B54" s="389"/>
      <c r="C54" s="74"/>
      <c r="D54" s="75"/>
      <c r="E54" s="76"/>
      <c r="F54" s="392"/>
      <c r="G54" s="395"/>
      <c r="H54" s="398"/>
    </row>
    <row r="55" spans="2:8" ht="18" customHeight="1">
      <c r="B55" s="389"/>
      <c r="C55" s="74"/>
      <c r="D55" s="77"/>
      <c r="E55" s="76"/>
      <c r="F55" s="392"/>
      <c r="G55" s="395"/>
      <c r="H55" s="398"/>
    </row>
    <row r="56" spans="2:8" ht="18" customHeight="1">
      <c r="B56" s="389"/>
      <c r="C56" s="74"/>
      <c r="D56" s="77"/>
      <c r="E56" s="76"/>
      <c r="F56" s="392"/>
      <c r="G56" s="395"/>
      <c r="H56" s="398"/>
    </row>
    <row r="57" spans="2:8" ht="18" customHeight="1" thickBot="1">
      <c r="B57" s="390"/>
      <c r="C57" s="78"/>
      <c r="D57" s="79"/>
      <c r="E57" s="80"/>
      <c r="F57" s="393"/>
      <c r="G57" s="396"/>
      <c r="H57" s="399"/>
    </row>
    <row r="58" spans="2:8" ht="18" customHeight="1" thickBot="1">
      <c r="B58" s="12"/>
      <c r="C58" s="11" t="s">
        <v>21</v>
      </c>
      <c r="D58" s="12"/>
      <c r="E58" s="12"/>
      <c r="F58" s="5">
        <f>SUM(F8:F57)</f>
        <v>0</v>
      </c>
      <c r="G58" s="5">
        <f>SUM(G8:G57)</f>
        <v>0</v>
      </c>
      <c r="H58" s="5">
        <f>SUM(H8:H57)</f>
        <v>0</v>
      </c>
    </row>
    <row r="59" spans="2:8">
      <c r="B59" s="7"/>
      <c r="D59" s="6" t="s">
        <v>45</v>
      </c>
      <c r="E59" s="8"/>
      <c r="F59" s="9">
        <f>SUM(F58-'Staff '!P21)</f>
        <v>0</v>
      </c>
      <c r="G59" s="9">
        <f>SUM(G58-Opex!J21)</f>
        <v>0</v>
      </c>
      <c r="H59" s="10">
        <f>SUM(H58-Summary!G41)</f>
        <v>0</v>
      </c>
    </row>
    <row r="309" spans="17:18">
      <c r="Q309" s="13" t="s">
        <v>20</v>
      </c>
    </row>
    <row r="310" spans="17:18">
      <c r="Q310" s="14" t="e">
        <f>SUM(#REF!)</f>
        <v>#REF!</v>
      </c>
      <c r="R310" s="14"/>
    </row>
    <row r="311" spans="17:18">
      <c r="Q311" s="14" t="e">
        <f>SUM(#REF!)</f>
        <v>#REF!</v>
      </c>
      <c r="R311" s="14"/>
    </row>
    <row r="312" spans="17:18">
      <c r="Q312" s="14" t="e">
        <f>SUM(#REF!)</f>
        <v>#REF!</v>
      </c>
      <c r="R312" s="14"/>
    </row>
    <row r="313" spans="17:18">
      <c r="Q313" s="14" t="e">
        <f>SUM(#REF!)</f>
        <v>#REF!</v>
      </c>
      <c r="R313" s="14"/>
    </row>
    <row r="314" spans="17:18">
      <c r="Q314" s="14" t="e">
        <f>SUM(#REF!)</f>
        <v>#REF!</v>
      </c>
      <c r="R314" s="14"/>
    </row>
    <row r="315" spans="17:18">
      <c r="Q315" s="14" t="e">
        <f>SUM(#REF!)</f>
        <v>#REF!</v>
      </c>
      <c r="R315" s="14"/>
    </row>
    <row r="316" spans="17:18">
      <c r="Q316" s="14" t="e">
        <f>SUM(#REF!)</f>
        <v>#REF!</v>
      </c>
      <c r="R316" s="14"/>
    </row>
    <row r="317" spans="17:18">
      <c r="Q317" s="14" t="e">
        <f>SUM(#REF!)</f>
        <v>#REF!</v>
      </c>
      <c r="R317" s="14"/>
    </row>
    <row r="318" spans="17:18">
      <c r="Q318" s="14"/>
      <c r="R318" s="14"/>
    </row>
    <row r="319" spans="17:18">
      <c r="Q319" s="14"/>
      <c r="R319" s="14"/>
    </row>
  </sheetData>
  <sheetProtection algorithmName="SHA-512" hashValue="Tf2DWZCiC0Irk1C+EuWlhg4/1t1ZtZW6zObL5gDMnLC+AzNWexHi0OU9JMrT4HWe0xkO8g45hgrIg09Ry7hCXQ==" saltValue="UjW2x9QosbWfUeuC3z7fIQ==" spinCount="100000" sheet="1" objects="1" scenarios="1"/>
  <dataConsolidate/>
  <mergeCells count="30">
    <mergeCell ref="G38:G47"/>
    <mergeCell ref="H38:H47"/>
    <mergeCell ref="B2:H2"/>
    <mergeCell ref="B4:H4"/>
    <mergeCell ref="B3:H3"/>
    <mergeCell ref="F28:F37"/>
    <mergeCell ref="G28:G37"/>
    <mergeCell ref="H28:H37"/>
    <mergeCell ref="F5:H5"/>
    <mergeCell ref="E5:E7"/>
    <mergeCell ref="C5:C7"/>
    <mergeCell ref="B5:B7"/>
    <mergeCell ref="B8:B17"/>
    <mergeCell ref="F8:F17"/>
    <mergeCell ref="B48:B57"/>
    <mergeCell ref="F48:F57"/>
    <mergeCell ref="G48:G57"/>
    <mergeCell ref="H48:H57"/>
    <mergeCell ref="K7:K9"/>
    <mergeCell ref="B28:B37"/>
    <mergeCell ref="D5:D7"/>
    <mergeCell ref="G8:G17"/>
    <mergeCell ref="H8:H17"/>
    <mergeCell ref="B18:B27"/>
    <mergeCell ref="F18:F27"/>
    <mergeCell ref="G18:G27"/>
    <mergeCell ref="H18:H27"/>
    <mergeCell ref="F6:H6"/>
    <mergeCell ref="B38:B47"/>
    <mergeCell ref="F38:F47"/>
  </mergeCells>
  <phoneticPr fontId="9" type="noConversion"/>
  <pageMargins left="0.7" right="0.7" top="0.75" bottom="0.75" header="0.3" footer="0.3"/>
  <pageSetup paperSize="8" scale="95" orientation="portrait" horizontalDpi="300" verticalDpi="300" r:id="rId1"/>
  <ignoredErrors>
    <ignoredError sqref="F9:G17 F19:G27 F29:G37 F39:G47 F49:G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351"/>
  <sheetViews>
    <sheetView showGridLines="0" showRowColHeaders="0" workbookViewId="0">
      <pane ySplit="4" topLeftCell="A5" activePane="bottomLeft" state="frozen"/>
      <selection pane="bottomLeft" activeCell="L29" sqref="L29"/>
    </sheetView>
  </sheetViews>
  <sheetFormatPr baseColWidth="10" defaultColWidth="8.6640625" defaultRowHeight="14"/>
  <cols>
    <col min="1" max="1" width="8.6640625" style="33"/>
    <col min="2" max="2" width="18.6640625" style="33" customWidth="1"/>
    <col min="3" max="3" width="18.83203125" style="33" customWidth="1"/>
    <col min="4" max="4" width="8.83203125" style="33" customWidth="1"/>
    <col min="5" max="5" width="5.83203125" style="33" customWidth="1"/>
    <col min="6" max="6" width="8.83203125" style="33" customWidth="1"/>
    <col min="7" max="7" width="5.83203125" style="33" customWidth="1"/>
    <col min="8" max="8" width="8.83203125" style="33" customWidth="1"/>
    <col min="9" max="9" width="5.83203125" style="33" customWidth="1"/>
    <col min="10" max="10" width="8.83203125" style="33" customWidth="1"/>
    <col min="11" max="11" width="5.83203125" style="33" customWidth="1"/>
    <col min="12" max="12" width="8.83203125" style="33" customWidth="1"/>
    <col min="13" max="13" width="5.83203125" style="33" customWidth="1"/>
    <col min="14" max="14" width="8.83203125" style="33" customWidth="1"/>
    <col min="15" max="15" width="7.33203125" style="33" bestFit="1" customWidth="1"/>
    <col min="16" max="16" width="10.83203125" style="33" customWidth="1"/>
    <col min="17" max="17" width="8.6640625" style="33"/>
    <col min="18" max="18" width="24.6640625" style="33" bestFit="1" customWidth="1"/>
    <col min="19" max="20" width="8.6640625" style="33"/>
    <col min="21" max="21" width="12" style="33" customWidth="1"/>
    <col min="22" max="16384" width="8.6640625" style="33"/>
  </cols>
  <sheetData>
    <row r="2" spans="2:21" ht="48" customHeight="1">
      <c r="B2" s="414">
        <f>'Project Milestones'!B2</f>
        <v>0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2:21" ht="24" customHeight="1">
      <c r="B3" s="415" t="s">
        <v>105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2:21" ht="17" customHeight="1" thickBot="1">
      <c r="B4" s="408" t="s">
        <v>19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2:21" ht="20" customHeight="1" thickBot="1">
      <c r="B5" s="417">
        <f>'Information and Instructions'!$C$14</f>
        <v>0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9"/>
    </row>
    <row r="6" spans="2:21" ht="30" customHeight="1" thickBot="1">
      <c r="B6" s="420" t="s">
        <v>106</v>
      </c>
      <c r="C6" s="416" t="s">
        <v>0</v>
      </c>
      <c r="D6" s="416" t="s">
        <v>116</v>
      </c>
      <c r="E6" s="416" t="str">
        <f>IFERROR(Workings!$M$7,"-")</f>
        <v>-</v>
      </c>
      <c r="F6" s="416"/>
      <c r="G6" s="416" t="str">
        <f>IFERROR(Workings!$M$8,"-")</f>
        <v>-</v>
      </c>
      <c r="H6" s="416"/>
      <c r="I6" s="416" t="str">
        <f>IFERROR(Workings!$M$9,"-")</f>
        <v>-</v>
      </c>
      <c r="J6" s="416"/>
      <c r="K6" s="416" t="str">
        <f>IFERROR(Workings!$M$10,"-")</f>
        <v>-</v>
      </c>
      <c r="L6" s="416"/>
      <c r="M6" s="416" t="str">
        <f>IFERROR(Workings!$M$11,"-")</f>
        <v>-</v>
      </c>
      <c r="N6" s="416"/>
      <c r="O6" s="416" t="s">
        <v>21</v>
      </c>
      <c r="P6" s="423"/>
      <c r="R6" s="445" t="s">
        <v>139</v>
      </c>
      <c r="S6" s="446"/>
      <c r="T6" s="446"/>
      <c r="U6" s="447"/>
    </row>
    <row r="7" spans="2:21" ht="16" customHeight="1">
      <c r="B7" s="421"/>
      <c r="C7" s="422"/>
      <c r="D7" s="422"/>
      <c r="E7" s="81" t="s">
        <v>22</v>
      </c>
      <c r="F7" s="81" t="s">
        <v>24</v>
      </c>
      <c r="G7" s="81" t="s">
        <v>22</v>
      </c>
      <c r="H7" s="81" t="s">
        <v>24</v>
      </c>
      <c r="I7" s="81" t="s">
        <v>22</v>
      </c>
      <c r="J7" s="81" t="s">
        <v>24</v>
      </c>
      <c r="K7" s="81" t="s">
        <v>22</v>
      </c>
      <c r="L7" s="81" t="s">
        <v>24</v>
      </c>
      <c r="M7" s="81" t="s">
        <v>22</v>
      </c>
      <c r="N7" s="81" t="s">
        <v>24</v>
      </c>
      <c r="O7" s="81" t="s">
        <v>22</v>
      </c>
      <c r="P7" s="82" t="s">
        <v>24</v>
      </c>
      <c r="R7" s="424" t="s">
        <v>142</v>
      </c>
      <c r="S7" s="425"/>
      <c r="T7" s="425"/>
      <c r="U7" s="426"/>
    </row>
    <row r="8" spans="2:21" ht="24" customHeight="1">
      <c r="B8" s="442" t="s">
        <v>17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4"/>
      <c r="R8" s="448" t="s">
        <v>137</v>
      </c>
      <c r="S8" s="449"/>
      <c r="T8" s="449"/>
      <c r="U8" s="450"/>
    </row>
    <row r="9" spans="2:21" ht="18" customHeight="1">
      <c r="B9" s="111"/>
      <c r="C9" s="112"/>
      <c r="D9" s="113"/>
      <c r="E9" s="114"/>
      <c r="F9" s="83">
        <f>$D9*E9*1.35*0.25</f>
        <v>0</v>
      </c>
      <c r="G9" s="114"/>
      <c r="H9" s="84">
        <f>$D9*G9*1.35*0.25</f>
        <v>0</v>
      </c>
      <c r="I9" s="114"/>
      <c r="J9" s="84">
        <f>$D9*I9*1.35*0.25</f>
        <v>0</v>
      </c>
      <c r="K9" s="114"/>
      <c r="L9" s="83">
        <f>$D9*K9*1.35*0.25</f>
        <v>0</v>
      </c>
      <c r="M9" s="114"/>
      <c r="N9" s="83">
        <f>$D9*M9*1.35*0.25</f>
        <v>0</v>
      </c>
      <c r="O9" s="85">
        <f>Workings!U19</f>
        <v>0</v>
      </c>
      <c r="P9" s="86">
        <f>SUM(F9,H9,J9,L9,N9)</f>
        <v>0</v>
      </c>
      <c r="Q9" s="87"/>
      <c r="R9" s="448"/>
      <c r="S9" s="449"/>
      <c r="T9" s="449"/>
      <c r="U9" s="450"/>
    </row>
    <row r="10" spans="2:21" ht="18" customHeight="1">
      <c r="B10" s="111"/>
      <c r="C10" s="112"/>
      <c r="D10" s="113"/>
      <c r="E10" s="114"/>
      <c r="F10" s="83">
        <f t="shared" ref="F10:F20" si="0">$D10*E10*1.35*0.25</f>
        <v>0</v>
      </c>
      <c r="G10" s="114"/>
      <c r="H10" s="84">
        <f t="shared" ref="H10:H20" si="1">$D10*G10*1.35*0.25</f>
        <v>0</v>
      </c>
      <c r="I10" s="114"/>
      <c r="J10" s="84">
        <f t="shared" ref="J10:J20" si="2">$D10*I10*1.35*0.25</f>
        <v>0</v>
      </c>
      <c r="K10" s="114"/>
      <c r="L10" s="83">
        <f t="shared" ref="L10:L20" si="3">$D10*K10*1.35*0.25</f>
        <v>0</v>
      </c>
      <c r="M10" s="114"/>
      <c r="N10" s="83">
        <f t="shared" ref="N10:N20" si="4">$D10*M10*1.35*0.25</f>
        <v>0</v>
      </c>
      <c r="O10" s="85">
        <f>Workings!U20</f>
        <v>0</v>
      </c>
      <c r="P10" s="86">
        <f t="shared" ref="P10:P20" si="5">SUM(F10,H10,J10,L10,N10)</f>
        <v>0</v>
      </c>
      <c r="R10" s="451" t="s">
        <v>143</v>
      </c>
      <c r="S10" s="452"/>
      <c r="T10" s="452"/>
      <c r="U10" s="453"/>
    </row>
    <row r="11" spans="2:21" ht="18" customHeight="1">
      <c r="B11" s="111"/>
      <c r="C11" s="112"/>
      <c r="D11" s="113"/>
      <c r="E11" s="114"/>
      <c r="F11" s="83">
        <f t="shared" si="0"/>
        <v>0</v>
      </c>
      <c r="G11" s="114"/>
      <c r="H11" s="84">
        <f t="shared" si="1"/>
        <v>0</v>
      </c>
      <c r="I11" s="114"/>
      <c r="J11" s="84">
        <f t="shared" si="2"/>
        <v>0</v>
      </c>
      <c r="K11" s="114"/>
      <c r="L11" s="83">
        <f>$D11*K11*1.35*0.25</f>
        <v>0</v>
      </c>
      <c r="M11" s="114"/>
      <c r="N11" s="83">
        <f t="shared" si="4"/>
        <v>0</v>
      </c>
      <c r="O11" s="85">
        <f>Workings!U21</f>
        <v>0</v>
      </c>
      <c r="P11" s="86">
        <f t="shared" si="5"/>
        <v>0</v>
      </c>
      <c r="R11" s="436" t="s">
        <v>144</v>
      </c>
      <c r="S11" s="437"/>
      <c r="T11" s="437"/>
      <c r="U11" s="438"/>
    </row>
    <row r="12" spans="2:21" ht="18" customHeight="1" thickBot="1">
      <c r="B12" s="111"/>
      <c r="C12" s="112"/>
      <c r="D12" s="113"/>
      <c r="E12" s="114"/>
      <c r="F12" s="83">
        <f t="shared" si="0"/>
        <v>0</v>
      </c>
      <c r="G12" s="114"/>
      <c r="H12" s="84">
        <f t="shared" si="1"/>
        <v>0</v>
      </c>
      <c r="I12" s="114"/>
      <c r="J12" s="84">
        <f t="shared" si="2"/>
        <v>0</v>
      </c>
      <c r="K12" s="114"/>
      <c r="L12" s="83">
        <f t="shared" si="3"/>
        <v>0</v>
      </c>
      <c r="M12" s="114"/>
      <c r="N12" s="83">
        <f t="shared" si="4"/>
        <v>0</v>
      </c>
      <c r="O12" s="85">
        <f>Workings!U22</f>
        <v>0</v>
      </c>
      <c r="P12" s="86">
        <f>SUM(F12,H12,J12,L12,N12)</f>
        <v>0</v>
      </c>
      <c r="R12" s="439"/>
      <c r="S12" s="440"/>
      <c r="T12" s="440"/>
      <c r="U12" s="441"/>
    </row>
    <row r="13" spans="2:21" ht="18" customHeight="1">
      <c r="B13" s="111"/>
      <c r="C13" s="112"/>
      <c r="D13" s="113"/>
      <c r="E13" s="114"/>
      <c r="F13" s="83">
        <f t="shared" si="0"/>
        <v>0</v>
      </c>
      <c r="G13" s="114"/>
      <c r="H13" s="84">
        <f t="shared" si="1"/>
        <v>0</v>
      </c>
      <c r="I13" s="114"/>
      <c r="J13" s="84">
        <f t="shared" si="2"/>
        <v>0</v>
      </c>
      <c r="K13" s="114"/>
      <c r="L13" s="83">
        <f t="shared" si="3"/>
        <v>0</v>
      </c>
      <c r="M13" s="114"/>
      <c r="N13" s="83">
        <f t="shared" si="4"/>
        <v>0</v>
      </c>
      <c r="O13" s="85">
        <f>Workings!U23</f>
        <v>0</v>
      </c>
      <c r="P13" s="86">
        <f t="shared" si="5"/>
        <v>0</v>
      </c>
      <c r="R13" s="436" t="s">
        <v>145</v>
      </c>
      <c r="S13" s="437"/>
      <c r="T13" s="437"/>
      <c r="U13" s="438"/>
    </row>
    <row r="14" spans="2:21" ht="18" customHeight="1" thickBot="1">
      <c r="B14" s="111"/>
      <c r="C14" s="115"/>
      <c r="D14" s="113"/>
      <c r="E14" s="114"/>
      <c r="F14" s="83">
        <f t="shared" si="0"/>
        <v>0</v>
      </c>
      <c r="G14" s="114"/>
      <c r="H14" s="84">
        <f t="shared" si="1"/>
        <v>0</v>
      </c>
      <c r="I14" s="114"/>
      <c r="J14" s="84">
        <f t="shared" si="2"/>
        <v>0</v>
      </c>
      <c r="K14" s="114"/>
      <c r="L14" s="83">
        <f t="shared" si="3"/>
        <v>0</v>
      </c>
      <c r="M14" s="114"/>
      <c r="N14" s="83">
        <f t="shared" si="4"/>
        <v>0</v>
      </c>
      <c r="O14" s="85">
        <f>Workings!U24</f>
        <v>0</v>
      </c>
      <c r="P14" s="86">
        <f t="shared" si="5"/>
        <v>0</v>
      </c>
      <c r="R14" s="439"/>
      <c r="S14" s="440"/>
      <c r="T14" s="440"/>
      <c r="U14" s="441"/>
    </row>
    <row r="15" spans="2:21" ht="18" customHeight="1" thickBot="1">
      <c r="B15" s="111"/>
      <c r="C15" s="115"/>
      <c r="D15" s="113"/>
      <c r="E15" s="114"/>
      <c r="F15" s="83">
        <f t="shared" si="0"/>
        <v>0</v>
      </c>
      <c r="G15" s="114"/>
      <c r="H15" s="84">
        <f t="shared" si="1"/>
        <v>0</v>
      </c>
      <c r="I15" s="114"/>
      <c r="J15" s="84">
        <f t="shared" si="2"/>
        <v>0</v>
      </c>
      <c r="K15" s="114"/>
      <c r="L15" s="83">
        <f t="shared" si="3"/>
        <v>0</v>
      </c>
      <c r="M15" s="114"/>
      <c r="N15" s="83">
        <f t="shared" si="4"/>
        <v>0</v>
      </c>
      <c r="O15" s="85">
        <f>Workings!U25</f>
        <v>0</v>
      </c>
      <c r="P15" s="86">
        <f t="shared" si="5"/>
        <v>0</v>
      </c>
      <c r="R15" s="433" t="s">
        <v>182</v>
      </c>
      <c r="S15" s="434"/>
      <c r="T15" s="434"/>
      <c r="U15" s="435"/>
    </row>
    <row r="16" spans="2:21" ht="18" customHeight="1">
      <c r="B16" s="111"/>
      <c r="C16" s="115"/>
      <c r="D16" s="113"/>
      <c r="E16" s="114"/>
      <c r="F16" s="83">
        <f t="shared" si="0"/>
        <v>0</v>
      </c>
      <c r="G16" s="114"/>
      <c r="H16" s="84">
        <f t="shared" si="1"/>
        <v>0</v>
      </c>
      <c r="I16" s="114"/>
      <c r="J16" s="84">
        <f t="shared" si="2"/>
        <v>0</v>
      </c>
      <c r="K16" s="114"/>
      <c r="L16" s="83">
        <f t="shared" si="3"/>
        <v>0</v>
      </c>
      <c r="M16" s="114"/>
      <c r="N16" s="83">
        <f t="shared" si="4"/>
        <v>0</v>
      </c>
      <c r="O16" s="85">
        <f>Workings!U26</f>
        <v>0</v>
      </c>
      <c r="P16" s="86">
        <f t="shared" si="5"/>
        <v>0</v>
      </c>
    </row>
    <row r="17" spans="2:23" ht="18" customHeight="1">
      <c r="B17" s="111"/>
      <c r="C17" s="115"/>
      <c r="D17" s="113"/>
      <c r="E17" s="114"/>
      <c r="F17" s="83">
        <f t="shared" si="0"/>
        <v>0</v>
      </c>
      <c r="G17" s="114"/>
      <c r="H17" s="84">
        <f t="shared" si="1"/>
        <v>0</v>
      </c>
      <c r="I17" s="114"/>
      <c r="J17" s="84">
        <f t="shared" si="2"/>
        <v>0</v>
      </c>
      <c r="K17" s="114"/>
      <c r="L17" s="83">
        <f t="shared" si="3"/>
        <v>0</v>
      </c>
      <c r="M17" s="114"/>
      <c r="N17" s="83">
        <f t="shared" si="4"/>
        <v>0</v>
      </c>
      <c r="O17" s="85">
        <f>Workings!U27</f>
        <v>0</v>
      </c>
      <c r="P17" s="86">
        <f t="shared" si="5"/>
        <v>0</v>
      </c>
    </row>
    <row r="18" spans="2:23" ht="18" customHeight="1">
      <c r="B18" s="111"/>
      <c r="C18" s="115"/>
      <c r="D18" s="113"/>
      <c r="E18" s="114"/>
      <c r="F18" s="83">
        <f t="shared" si="0"/>
        <v>0</v>
      </c>
      <c r="G18" s="114"/>
      <c r="H18" s="84">
        <f t="shared" si="1"/>
        <v>0</v>
      </c>
      <c r="I18" s="114"/>
      <c r="J18" s="84">
        <f t="shared" si="2"/>
        <v>0</v>
      </c>
      <c r="K18" s="114"/>
      <c r="L18" s="83">
        <f t="shared" si="3"/>
        <v>0</v>
      </c>
      <c r="M18" s="114"/>
      <c r="N18" s="83">
        <f t="shared" si="4"/>
        <v>0</v>
      </c>
      <c r="O18" s="85">
        <f>Workings!U28</f>
        <v>0</v>
      </c>
      <c r="P18" s="86">
        <f t="shared" si="5"/>
        <v>0</v>
      </c>
    </row>
    <row r="19" spans="2:23" ht="18" customHeight="1">
      <c r="B19" s="111"/>
      <c r="C19" s="115"/>
      <c r="D19" s="113"/>
      <c r="E19" s="114"/>
      <c r="F19" s="83">
        <f t="shared" si="0"/>
        <v>0</v>
      </c>
      <c r="G19" s="114"/>
      <c r="H19" s="84">
        <f t="shared" si="1"/>
        <v>0</v>
      </c>
      <c r="I19" s="114"/>
      <c r="J19" s="84">
        <f t="shared" si="2"/>
        <v>0</v>
      </c>
      <c r="K19" s="114"/>
      <c r="L19" s="83">
        <f t="shared" si="3"/>
        <v>0</v>
      </c>
      <c r="M19" s="114"/>
      <c r="N19" s="83">
        <f t="shared" si="4"/>
        <v>0</v>
      </c>
      <c r="O19" s="85">
        <f>Workings!U29</f>
        <v>0</v>
      </c>
      <c r="P19" s="86">
        <f t="shared" si="5"/>
        <v>0</v>
      </c>
    </row>
    <row r="20" spans="2:23" ht="18" customHeight="1">
      <c r="B20" s="111"/>
      <c r="C20" s="115"/>
      <c r="D20" s="113"/>
      <c r="E20" s="114"/>
      <c r="F20" s="83">
        <f t="shared" si="0"/>
        <v>0</v>
      </c>
      <c r="G20" s="114"/>
      <c r="H20" s="84">
        <f t="shared" si="1"/>
        <v>0</v>
      </c>
      <c r="I20" s="114"/>
      <c r="J20" s="84">
        <f t="shared" si="2"/>
        <v>0</v>
      </c>
      <c r="K20" s="114"/>
      <c r="L20" s="83">
        <f t="shared" si="3"/>
        <v>0</v>
      </c>
      <c r="M20" s="114"/>
      <c r="N20" s="83">
        <f t="shared" si="4"/>
        <v>0</v>
      </c>
      <c r="O20" s="85">
        <f>Workings!U30</f>
        <v>0</v>
      </c>
      <c r="P20" s="86">
        <f t="shared" si="5"/>
        <v>0</v>
      </c>
    </row>
    <row r="21" spans="2:23" ht="20" customHeight="1" thickBot="1">
      <c r="B21" s="427" t="s">
        <v>26</v>
      </c>
      <c r="C21" s="428"/>
      <c r="D21" s="429"/>
      <c r="E21" s="88">
        <f t="shared" ref="E21:P21" si="6">SUM(E9:E20)</f>
        <v>0</v>
      </c>
      <c r="F21" s="89">
        <f t="shared" si="6"/>
        <v>0</v>
      </c>
      <c r="G21" s="88">
        <f t="shared" si="6"/>
        <v>0</v>
      </c>
      <c r="H21" s="89">
        <f t="shared" si="6"/>
        <v>0</v>
      </c>
      <c r="I21" s="88">
        <f t="shared" si="6"/>
        <v>0</v>
      </c>
      <c r="J21" s="89">
        <f t="shared" si="6"/>
        <v>0</v>
      </c>
      <c r="K21" s="88">
        <f t="shared" si="6"/>
        <v>0</v>
      </c>
      <c r="L21" s="89">
        <f t="shared" si="6"/>
        <v>0</v>
      </c>
      <c r="M21" s="88">
        <f t="shared" ref="M21:N21" si="7">SUM(M9:M20)</f>
        <v>0</v>
      </c>
      <c r="N21" s="89">
        <f t="shared" si="7"/>
        <v>0</v>
      </c>
      <c r="O21" s="88">
        <f t="shared" si="6"/>
        <v>0</v>
      </c>
      <c r="P21" s="90">
        <f t="shared" si="6"/>
        <v>0</v>
      </c>
      <c r="R21" s="42"/>
      <c r="S21" s="42"/>
      <c r="T21" s="42"/>
      <c r="U21" s="42"/>
      <c r="V21" s="42"/>
      <c r="W21" s="42"/>
    </row>
    <row r="22" spans="2:23" s="42" customFormat="1" ht="18" customHeight="1" thickBot="1">
      <c r="B22" s="91"/>
      <c r="C22" s="92"/>
      <c r="D22" s="92"/>
      <c r="E22" s="93"/>
      <c r="F22" s="94"/>
      <c r="G22" s="94"/>
      <c r="H22" s="94"/>
      <c r="I22" s="94"/>
      <c r="J22" s="94"/>
      <c r="K22" s="93"/>
      <c r="L22" s="94"/>
      <c r="M22" s="93"/>
      <c r="N22" s="94"/>
      <c r="O22" s="93"/>
      <c r="P22" s="95"/>
    </row>
    <row r="23" spans="2:23" ht="24" customHeight="1" thickBot="1">
      <c r="B23" s="430" t="s">
        <v>18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2"/>
      <c r="R23" s="445" t="s">
        <v>140</v>
      </c>
      <c r="S23" s="446"/>
      <c r="T23" s="446"/>
      <c r="U23" s="447"/>
      <c r="V23" s="96"/>
      <c r="W23" s="96"/>
    </row>
    <row r="24" spans="2:23" ht="18" customHeight="1">
      <c r="B24" s="116"/>
      <c r="C24" s="117" t="s">
        <v>75</v>
      </c>
      <c r="D24" s="97">
        <f>VLOOKUP(C24,Workings!$AN$36:$AO$44,2,FALSE)</f>
        <v>0</v>
      </c>
      <c r="E24" s="118"/>
      <c r="F24" s="98">
        <f>D24*E24*0.25</f>
        <v>0</v>
      </c>
      <c r="G24" s="118"/>
      <c r="H24" s="98">
        <f>D24*G24*0.25</f>
        <v>0</v>
      </c>
      <c r="I24" s="118"/>
      <c r="J24" s="98">
        <f>D24*I24*0.25</f>
        <v>0</v>
      </c>
      <c r="K24" s="118"/>
      <c r="L24" s="98">
        <f>D24*K24*0.25</f>
        <v>0</v>
      </c>
      <c r="M24" s="118"/>
      <c r="N24" s="98">
        <f>D24*M24*0.25</f>
        <v>0</v>
      </c>
      <c r="O24" s="99">
        <f>Workings!U35</f>
        <v>0</v>
      </c>
      <c r="P24" s="100">
        <f t="shared" ref="P24:P33" si="8">SUM(F24,H24,J24,L24,N24)</f>
        <v>0</v>
      </c>
      <c r="R24" s="424" t="s">
        <v>132</v>
      </c>
      <c r="S24" s="425"/>
      <c r="T24" s="425"/>
      <c r="U24" s="426"/>
    </row>
    <row r="25" spans="2:23" ht="18" customHeight="1">
      <c r="B25" s="111"/>
      <c r="C25" s="117" t="s">
        <v>75</v>
      </c>
      <c r="D25" s="101">
        <f>VLOOKUP(C25,Workings!$AN$36:$AO$44,2,FALSE)</f>
        <v>0</v>
      </c>
      <c r="E25" s="119"/>
      <c r="F25" s="83">
        <f t="shared" ref="F25:F33" si="9">D25*E25*0.25</f>
        <v>0</v>
      </c>
      <c r="G25" s="119">
        <v>0</v>
      </c>
      <c r="H25" s="83">
        <f t="shared" ref="H25:H33" si="10">D25*G25*0.25</f>
        <v>0</v>
      </c>
      <c r="I25" s="119">
        <v>0</v>
      </c>
      <c r="J25" s="83">
        <f t="shared" ref="J25:J33" si="11">D25*I25*0.25</f>
        <v>0</v>
      </c>
      <c r="K25" s="119">
        <v>0</v>
      </c>
      <c r="L25" s="83">
        <f t="shared" ref="L25:L33" si="12">D25*K25*0.25</f>
        <v>0</v>
      </c>
      <c r="M25" s="119">
        <v>0</v>
      </c>
      <c r="N25" s="83">
        <f t="shared" ref="N25:N33" si="13">D25*M25*0.25</f>
        <v>0</v>
      </c>
      <c r="O25" s="85">
        <f>Workings!U36</f>
        <v>0</v>
      </c>
      <c r="P25" s="86">
        <f>SUM(F25,H25,J25,L25,N25)</f>
        <v>0</v>
      </c>
      <c r="R25" s="448" t="s">
        <v>141</v>
      </c>
      <c r="S25" s="449"/>
      <c r="T25" s="449"/>
      <c r="U25" s="450"/>
    </row>
    <row r="26" spans="2:23" ht="18" customHeight="1">
      <c r="B26" s="111"/>
      <c r="C26" s="117" t="s">
        <v>75</v>
      </c>
      <c r="D26" s="101">
        <f>VLOOKUP(C26,Workings!$AN$36:$AO$44,2,FALSE)</f>
        <v>0</v>
      </c>
      <c r="E26" s="119"/>
      <c r="F26" s="83">
        <f t="shared" si="9"/>
        <v>0</v>
      </c>
      <c r="G26" s="119">
        <v>0</v>
      </c>
      <c r="H26" s="83">
        <f t="shared" si="10"/>
        <v>0</v>
      </c>
      <c r="I26" s="119">
        <v>0</v>
      </c>
      <c r="J26" s="83">
        <f t="shared" si="11"/>
        <v>0</v>
      </c>
      <c r="K26" s="119">
        <v>0</v>
      </c>
      <c r="L26" s="83">
        <f t="shared" si="12"/>
        <v>0</v>
      </c>
      <c r="M26" s="119">
        <v>0</v>
      </c>
      <c r="N26" s="83">
        <f t="shared" si="13"/>
        <v>0</v>
      </c>
      <c r="O26" s="85">
        <f>Workings!U37</f>
        <v>0</v>
      </c>
      <c r="P26" s="86">
        <f t="shared" si="8"/>
        <v>0</v>
      </c>
      <c r="Q26" s="102"/>
      <c r="R26" s="448"/>
      <c r="S26" s="449"/>
      <c r="T26" s="449"/>
      <c r="U26" s="450"/>
      <c r="V26" s="103"/>
      <c r="W26" s="103"/>
    </row>
    <row r="27" spans="2:23" ht="18" customHeight="1">
      <c r="B27" s="111"/>
      <c r="C27" s="117" t="s">
        <v>75</v>
      </c>
      <c r="D27" s="101">
        <f>VLOOKUP(C27,Workings!$AN$36:$AO$44,2,FALSE)</f>
        <v>0</v>
      </c>
      <c r="E27" s="119"/>
      <c r="F27" s="83">
        <f t="shared" si="9"/>
        <v>0</v>
      </c>
      <c r="G27" s="119"/>
      <c r="H27" s="83">
        <f t="shared" si="10"/>
        <v>0</v>
      </c>
      <c r="I27" s="119"/>
      <c r="J27" s="83">
        <f t="shared" si="11"/>
        <v>0</v>
      </c>
      <c r="K27" s="119"/>
      <c r="L27" s="83">
        <f t="shared" si="12"/>
        <v>0</v>
      </c>
      <c r="M27" s="119"/>
      <c r="N27" s="83">
        <f t="shared" si="13"/>
        <v>0</v>
      </c>
      <c r="O27" s="85">
        <f>Workings!U38</f>
        <v>0</v>
      </c>
      <c r="P27" s="86">
        <f t="shared" si="8"/>
        <v>0</v>
      </c>
      <c r="R27" s="451" t="s">
        <v>138</v>
      </c>
      <c r="S27" s="452"/>
      <c r="T27" s="452"/>
      <c r="U27" s="453"/>
      <c r="V27" s="42"/>
      <c r="W27" s="42"/>
    </row>
    <row r="28" spans="2:23" ht="18" customHeight="1">
      <c r="B28" s="111"/>
      <c r="C28" s="117" t="s">
        <v>75</v>
      </c>
      <c r="D28" s="101">
        <f>VLOOKUP(C28,Workings!$AN$36:$AO$44,2,FALSE)</f>
        <v>0</v>
      </c>
      <c r="E28" s="119"/>
      <c r="F28" s="83">
        <f t="shared" si="9"/>
        <v>0</v>
      </c>
      <c r="G28" s="119"/>
      <c r="H28" s="83">
        <f t="shared" si="10"/>
        <v>0</v>
      </c>
      <c r="I28" s="119"/>
      <c r="J28" s="83">
        <f t="shared" si="11"/>
        <v>0</v>
      </c>
      <c r="K28" s="119"/>
      <c r="L28" s="83">
        <f t="shared" si="12"/>
        <v>0</v>
      </c>
      <c r="M28" s="119"/>
      <c r="N28" s="83">
        <f t="shared" si="13"/>
        <v>0</v>
      </c>
      <c r="O28" s="85">
        <f>Workings!U39</f>
        <v>0</v>
      </c>
      <c r="P28" s="86">
        <f t="shared" si="8"/>
        <v>0</v>
      </c>
      <c r="R28" s="436" t="s">
        <v>145</v>
      </c>
      <c r="S28" s="437"/>
      <c r="T28" s="437"/>
      <c r="U28" s="438"/>
      <c r="V28" s="42"/>
      <c r="W28" s="42"/>
    </row>
    <row r="29" spans="2:23" ht="18" customHeight="1" thickBot="1">
      <c r="B29" s="111"/>
      <c r="C29" s="117" t="s">
        <v>75</v>
      </c>
      <c r="D29" s="101">
        <f>VLOOKUP(C29,Workings!$AN$36:$AO$44,2,FALSE)</f>
        <v>0</v>
      </c>
      <c r="E29" s="119"/>
      <c r="F29" s="83">
        <f t="shared" si="9"/>
        <v>0</v>
      </c>
      <c r="G29" s="119"/>
      <c r="H29" s="83">
        <f t="shared" si="10"/>
        <v>0</v>
      </c>
      <c r="I29" s="119"/>
      <c r="J29" s="83">
        <f t="shared" si="11"/>
        <v>0</v>
      </c>
      <c r="K29" s="119"/>
      <c r="L29" s="83">
        <f t="shared" si="12"/>
        <v>0</v>
      </c>
      <c r="M29" s="119"/>
      <c r="N29" s="83">
        <f t="shared" si="13"/>
        <v>0</v>
      </c>
      <c r="O29" s="85">
        <f>Workings!U40</f>
        <v>0</v>
      </c>
      <c r="P29" s="86">
        <f t="shared" si="8"/>
        <v>0</v>
      </c>
      <c r="R29" s="439"/>
      <c r="S29" s="440"/>
      <c r="T29" s="440"/>
      <c r="U29" s="441"/>
      <c r="V29" s="42"/>
      <c r="W29" s="42"/>
    </row>
    <row r="30" spans="2:23" ht="18" customHeight="1" thickBot="1">
      <c r="B30" s="111"/>
      <c r="C30" s="117" t="s">
        <v>75</v>
      </c>
      <c r="D30" s="101">
        <f>VLOOKUP(C30,Workings!$AN$36:$AO$44,2,FALSE)</f>
        <v>0</v>
      </c>
      <c r="E30" s="119"/>
      <c r="F30" s="83">
        <f t="shared" si="9"/>
        <v>0</v>
      </c>
      <c r="G30" s="119"/>
      <c r="H30" s="83">
        <f t="shared" si="10"/>
        <v>0</v>
      </c>
      <c r="I30" s="119"/>
      <c r="J30" s="83">
        <f t="shared" si="11"/>
        <v>0</v>
      </c>
      <c r="K30" s="119"/>
      <c r="L30" s="83">
        <f t="shared" si="12"/>
        <v>0</v>
      </c>
      <c r="M30" s="119"/>
      <c r="N30" s="83">
        <f t="shared" si="13"/>
        <v>0</v>
      </c>
      <c r="O30" s="85">
        <f>Workings!U41</f>
        <v>0</v>
      </c>
      <c r="P30" s="86">
        <f t="shared" si="8"/>
        <v>0</v>
      </c>
      <c r="R30" s="433" t="s">
        <v>182</v>
      </c>
      <c r="S30" s="434"/>
      <c r="T30" s="434"/>
      <c r="U30" s="435"/>
      <c r="V30" s="42"/>
      <c r="W30" s="42"/>
    </row>
    <row r="31" spans="2:23" ht="18" customHeight="1">
      <c r="B31" s="111"/>
      <c r="C31" s="117" t="s">
        <v>75</v>
      </c>
      <c r="D31" s="101">
        <f>VLOOKUP(C31,Workings!$AN$36:$AO$44,2,FALSE)</f>
        <v>0</v>
      </c>
      <c r="E31" s="119"/>
      <c r="F31" s="83">
        <f t="shared" si="9"/>
        <v>0</v>
      </c>
      <c r="G31" s="119"/>
      <c r="H31" s="83">
        <f t="shared" si="10"/>
        <v>0</v>
      </c>
      <c r="I31" s="119"/>
      <c r="J31" s="83">
        <f t="shared" si="11"/>
        <v>0</v>
      </c>
      <c r="K31" s="119"/>
      <c r="L31" s="83">
        <f t="shared" si="12"/>
        <v>0</v>
      </c>
      <c r="M31" s="119"/>
      <c r="N31" s="83">
        <f t="shared" si="13"/>
        <v>0</v>
      </c>
      <c r="O31" s="85">
        <f>Workings!U42</f>
        <v>0</v>
      </c>
      <c r="P31" s="86">
        <f t="shared" si="8"/>
        <v>0</v>
      </c>
      <c r="Q31" s="102"/>
      <c r="R31" s="103"/>
      <c r="S31" s="103"/>
      <c r="T31" s="103"/>
      <c r="U31" s="103"/>
      <c r="V31" s="103"/>
      <c r="W31" s="103"/>
    </row>
    <row r="32" spans="2:23" ht="18" customHeight="1">
      <c r="B32" s="111"/>
      <c r="C32" s="117" t="s">
        <v>75</v>
      </c>
      <c r="D32" s="101">
        <f>VLOOKUP(C32,Workings!$AN$36:$AO$44,2,FALSE)</f>
        <v>0</v>
      </c>
      <c r="E32" s="120"/>
      <c r="F32" s="83">
        <f t="shared" si="9"/>
        <v>0</v>
      </c>
      <c r="G32" s="120"/>
      <c r="H32" s="83">
        <f t="shared" si="10"/>
        <v>0</v>
      </c>
      <c r="I32" s="120"/>
      <c r="J32" s="83">
        <f t="shared" si="11"/>
        <v>0</v>
      </c>
      <c r="K32" s="120"/>
      <c r="L32" s="83">
        <f t="shared" si="12"/>
        <v>0</v>
      </c>
      <c r="M32" s="120"/>
      <c r="N32" s="83">
        <f t="shared" si="13"/>
        <v>0</v>
      </c>
      <c r="O32" s="85">
        <f>Workings!U43</f>
        <v>0</v>
      </c>
      <c r="P32" s="86">
        <f t="shared" si="8"/>
        <v>0</v>
      </c>
      <c r="R32" s="42"/>
      <c r="S32" s="42"/>
      <c r="T32" s="42"/>
      <c r="U32" s="42"/>
      <c r="V32" s="42"/>
      <c r="W32" s="42"/>
    </row>
    <row r="33" spans="2:23" ht="18" customHeight="1">
      <c r="B33" s="111"/>
      <c r="C33" s="117" t="s">
        <v>75</v>
      </c>
      <c r="D33" s="104">
        <f>VLOOKUP(C33,Workings!$AN$36:$AO$44,2,FALSE)</f>
        <v>0</v>
      </c>
      <c r="E33" s="120"/>
      <c r="F33" s="83">
        <f t="shared" si="9"/>
        <v>0</v>
      </c>
      <c r="G33" s="120"/>
      <c r="H33" s="83">
        <f t="shared" si="10"/>
        <v>0</v>
      </c>
      <c r="I33" s="120"/>
      <c r="J33" s="83">
        <f t="shared" si="11"/>
        <v>0</v>
      </c>
      <c r="K33" s="120"/>
      <c r="L33" s="83">
        <f t="shared" si="12"/>
        <v>0</v>
      </c>
      <c r="M33" s="120"/>
      <c r="N33" s="83">
        <f t="shared" si="13"/>
        <v>0</v>
      </c>
      <c r="O33" s="85">
        <f>Workings!U44</f>
        <v>0</v>
      </c>
      <c r="P33" s="86">
        <f t="shared" si="8"/>
        <v>0</v>
      </c>
    </row>
    <row r="34" spans="2:23" ht="20" customHeight="1" thickBot="1">
      <c r="B34" s="427" t="s">
        <v>28</v>
      </c>
      <c r="C34" s="428"/>
      <c r="D34" s="429"/>
      <c r="E34" s="88">
        <f t="shared" ref="E34:K34" si="14">SUM(E24:E33)</f>
        <v>0</v>
      </c>
      <c r="F34" s="89">
        <f>SUM(F24:F33)</f>
        <v>0</v>
      </c>
      <c r="G34" s="88">
        <f t="shared" si="14"/>
        <v>0</v>
      </c>
      <c r="H34" s="89">
        <f>SUM(H24:H33)</f>
        <v>0</v>
      </c>
      <c r="I34" s="88">
        <f t="shared" si="14"/>
        <v>0</v>
      </c>
      <c r="J34" s="89">
        <f>SUM(J24:J33)</f>
        <v>0</v>
      </c>
      <c r="K34" s="88">
        <f t="shared" si="14"/>
        <v>0</v>
      </c>
      <c r="L34" s="89">
        <f>SUM(L24:L33)</f>
        <v>0</v>
      </c>
      <c r="M34" s="88">
        <f t="shared" ref="M34" si="15">SUM(M24:M33)</f>
        <v>0</v>
      </c>
      <c r="N34" s="89">
        <f>SUM(N24:N33)</f>
        <v>0</v>
      </c>
      <c r="O34" s="88">
        <f>SUM(O24:O33)</f>
        <v>0</v>
      </c>
      <c r="P34" s="90">
        <f>SUM(P24:P33)</f>
        <v>0</v>
      </c>
    </row>
    <row r="35" spans="2:23" s="42" customFormat="1" ht="14.75" customHeight="1">
      <c r="B35" s="92"/>
      <c r="C35" s="92"/>
      <c r="D35" s="92"/>
      <c r="E35" s="93"/>
      <c r="F35" s="94"/>
      <c r="G35" s="94"/>
      <c r="H35" s="94"/>
      <c r="I35" s="94"/>
      <c r="J35" s="94"/>
      <c r="K35" s="93"/>
      <c r="L35" s="94"/>
      <c r="M35" s="93"/>
      <c r="N35" s="94"/>
      <c r="O35" s="93"/>
      <c r="P35" s="94"/>
    </row>
    <row r="36" spans="2:23" s="42" customFormat="1">
      <c r="B36" s="105"/>
      <c r="C36" s="105"/>
      <c r="D36" s="105"/>
      <c r="E36" s="106"/>
      <c r="F36" s="107"/>
      <c r="G36" s="107"/>
      <c r="H36" s="107"/>
      <c r="I36" s="107"/>
      <c r="J36" s="107"/>
      <c r="K36" s="106"/>
      <c r="L36" s="107"/>
      <c r="M36" s="106"/>
      <c r="N36" s="107"/>
      <c r="O36" s="106"/>
      <c r="P36" s="107"/>
      <c r="Q36" s="107"/>
    </row>
    <row r="37" spans="2:23"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93"/>
      <c r="P37" s="93"/>
    </row>
    <row r="38" spans="2:23" ht="15" thickBot="1"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93"/>
      <c r="P38" s="93"/>
    </row>
    <row r="39" spans="2:23" ht="20" customHeight="1" thickBot="1">
      <c r="B39" s="417">
        <f>'Information and Instructions'!$C$16</f>
        <v>0</v>
      </c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9"/>
    </row>
    <row r="40" spans="2:23" ht="30" customHeight="1" thickBot="1">
      <c r="B40" s="420" t="s">
        <v>106</v>
      </c>
      <c r="C40" s="416" t="s">
        <v>0</v>
      </c>
      <c r="D40" s="416" t="s">
        <v>116</v>
      </c>
      <c r="E40" s="416" t="str">
        <f>IFERROR(Workings!$M$7,"-")</f>
        <v>-</v>
      </c>
      <c r="F40" s="416"/>
      <c r="G40" s="416" t="str">
        <f>IFERROR(Workings!$M$8,"-")</f>
        <v>-</v>
      </c>
      <c r="H40" s="416"/>
      <c r="I40" s="416" t="str">
        <f>IFERROR(Workings!$M$9,"-")</f>
        <v>-</v>
      </c>
      <c r="J40" s="416"/>
      <c r="K40" s="416" t="str">
        <f>IFERROR(Workings!$M$10,"-")</f>
        <v>-</v>
      </c>
      <c r="L40" s="416"/>
      <c r="M40" s="416" t="str">
        <f>IFERROR(Workings!$M$11,"-")</f>
        <v>-</v>
      </c>
      <c r="N40" s="416"/>
      <c r="O40" s="416" t="s">
        <v>21</v>
      </c>
      <c r="P40" s="423"/>
      <c r="R40" s="445" t="s">
        <v>140</v>
      </c>
      <c r="S40" s="446"/>
      <c r="T40" s="446"/>
      <c r="U40" s="447"/>
    </row>
    <row r="41" spans="2:23" ht="16" customHeight="1" thickBot="1">
      <c r="B41" s="421"/>
      <c r="C41" s="422"/>
      <c r="D41" s="422"/>
      <c r="E41" s="81" t="s">
        <v>22</v>
      </c>
      <c r="F41" s="81" t="s">
        <v>24</v>
      </c>
      <c r="G41" s="81" t="s">
        <v>22</v>
      </c>
      <c r="H41" s="81" t="s">
        <v>24</v>
      </c>
      <c r="I41" s="81" t="s">
        <v>22</v>
      </c>
      <c r="J41" s="81" t="s">
        <v>24</v>
      </c>
      <c r="K41" s="81" t="s">
        <v>22</v>
      </c>
      <c r="L41" s="81" t="s">
        <v>24</v>
      </c>
      <c r="M41" s="81" t="s">
        <v>22</v>
      </c>
      <c r="N41" s="81" t="s">
        <v>24</v>
      </c>
      <c r="O41" s="81" t="s">
        <v>22</v>
      </c>
      <c r="P41" s="82" t="s">
        <v>24</v>
      </c>
      <c r="R41" s="424" t="s">
        <v>132</v>
      </c>
      <c r="S41" s="425"/>
      <c r="T41" s="425"/>
      <c r="U41" s="426"/>
    </row>
    <row r="42" spans="2:23" ht="24" customHeight="1">
      <c r="B42" s="430" t="s">
        <v>18</v>
      </c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2"/>
      <c r="R42" s="448" t="s">
        <v>141</v>
      </c>
      <c r="S42" s="449"/>
      <c r="T42" s="449"/>
      <c r="U42" s="450"/>
      <c r="V42" s="96"/>
      <c r="W42" s="96"/>
    </row>
    <row r="43" spans="2:23" ht="18" customHeight="1">
      <c r="B43" s="116"/>
      <c r="C43" s="117" t="s">
        <v>75</v>
      </c>
      <c r="D43" s="97">
        <f>VLOOKUP(C43,Workings!$AN$48:$AO$53,2,FALSE)</f>
        <v>0</v>
      </c>
      <c r="E43" s="118">
        <v>0</v>
      </c>
      <c r="F43" s="98">
        <f>D43*E43*0.25</f>
        <v>0</v>
      </c>
      <c r="G43" s="118"/>
      <c r="H43" s="98">
        <f>D43*G43*0.25</f>
        <v>0</v>
      </c>
      <c r="I43" s="118"/>
      <c r="J43" s="98">
        <f>D43*I43*0.25</f>
        <v>0</v>
      </c>
      <c r="K43" s="118"/>
      <c r="L43" s="98">
        <f>D43*K43*0.25</f>
        <v>0</v>
      </c>
      <c r="M43" s="118"/>
      <c r="N43" s="98">
        <f>D43*M43*0.25</f>
        <v>0</v>
      </c>
      <c r="O43" s="99">
        <f>Workings!U54</f>
        <v>0</v>
      </c>
      <c r="P43" s="100">
        <f t="shared" ref="P43:P52" si="16">SUM(F43,H43,J43,L43,N43)</f>
        <v>0</v>
      </c>
      <c r="R43" s="448"/>
      <c r="S43" s="449"/>
      <c r="T43" s="449"/>
      <c r="U43" s="450"/>
    </row>
    <row r="44" spans="2:23" ht="18" customHeight="1">
      <c r="B44" s="111"/>
      <c r="C44" s="117" t="s">
        <v>75</v>
      </c>
      <c r="D44" s="101">
        <f>VLOOKUP(C44,Workings!$AN$48:$AO$53,2,FALSE)</f>
        <v>0</v>
      </c>
      <c r="E44" s="119">
        <v>0</v>
      </c>
      <c r="F44" s="83">
        <f t="shared" ref="F44:F52" si="17">D44*E44*0.25</f>
        <v>0</v>
      </c>
      <c r="G44" s="119"/>
      <c r="H44" s="83">
        <f t="shared" ref="H44:H52" si="18">D44*G44*0.25</f>
        <v>0</v>
      </c>
      <c r="I44" s="119"/>
      <c r="J44" s="83">
        <f t="shared" ref="J44:J52" si="19">D44*I44*0.25</f>
        <v>0</v>
      </c>
      <c r="K44" s="119"/>
      <c r="L44" s="83">
        <f t="shared" ref="L44:L52" si="20">D44*K44*0.25</f>
        <v>0</v>
      </c>
      <c r="M44" s="119"/>
      <c r="N44" s="83">
        <f t="shared" ref="N44:N52" si="21">D44*M44*0.25</f>
        <v>0</v>
      </c>
      <c r="O44" s="85">
        <f>Workings!U55</f>
        <v>0</v>
      </c>
      <c r="P44" s="86">
        <f t="shared" si="16"/>
        <v>0</v>
      </c>
      <c r="R44" s="451" t="s">
        <v>138</v>
      </c>
      <c r="S44" s="452"/>
      <c r="T44" s="452"/>
      <c r="U44" s="453"/>
    </row>
    <row r="45" spans="2:23" ht="18" customHeight="1">
      <c r="B45" s="111"/>
      <c r="C45" s="117" t="s">
        <v>75</v>
      </c>
      <c r="D45" s="101">
        <f>VLOOKUP(C45,Workings!$AN$48:$AO$53,2,FALSE)</f>
        <v>0</v>
      </c>
      <c r="E45" s="119"/>
      <c r="F45" s="83">
        <f t="shared" si="17"/>
        <v>0</v>
      </c>
      <c r="G45" s="119"/>
      <c r="H45" s="83">
        <f t="shared" si="18"/>
        <v>0</v>
      </c>
      <c r="I45" s="119"/>
      <c r="J45" s="83">
        <f t="shared" si="19"/>
        <v>0</v>
      </c>
      <c r="K45" s="119"/>
      <c r="L45" s="83">
        <f t="shared" si="20"/>
        <v>0</v>
      </c>
      <c r="M45" s="119"/>
      <c r="N45" s="83">
        <f t="shared" si="21"/>
        <v>0</v>
      </c>
      <c r="O45" s="85">
        <f>Workings!U56</f>
        <v>0</v>
      </c>
      <c r="P45" s="86">
        <f t="shared" si="16"/>
        <v>0</v>
      </c>
      <c r="Q45" s="102"/>
      <c r="R45" s="436" t="s">
        <v>145</v>
      </c>
      <c r="S45" s="437"/>
      <c r="T45" s="437"/>
      <c r="U45" s="438"/>
      <c r="V45" s="103"/>
      <c r="W45" s="103"/>
    </row>
    <row r="46" spans="2:23" ht="18" customHeight="1" thickBot="1">
      <c r="B46" s="111"/>
      <c r="C46" s="117" t="s">
        <v>75</v>
      </c>
      <c r="D46" s="101">
        <f>VLOOKUP(C46,Workings!$AN$48:$AO$53,2,FALSE)</f>
        <v>0</v>
      </c>
      <c r="E46" s="119"/>
      <c r="F46" s="83">
        <f t="shared" si="17"/>
        <v>0</v>
      </c>
      <c r="G46" s="119"/>
      <c r="H46" s="83">
        <f t="shared" si="18"/>
        <v>0</v>
      </c>
      <c r="I46" s="119"/>
      <c r="J46" s="83">
        <f t="shared" si="19"/>
        <v>0</v>
      </c>
      <c r="K46" s="119"/>
      <c r="L46" s="83">
        <f t="shared" si="20"/>
        <v>0</v>
      </c>
      <c r="M46" s="119"/>
      <c r="N46" s="83">
        <f t="shared" si="21"/>
        <v>0</v>
      </c>
      <c r="O46" s="85">
        <f>Workings!U57</f>
        <v>0</v>
      </c>
      <c r="P46" s="86">
        <f t="shared" si="16"/>
        <v>0</v>
      </c>
      <c r="R46" s="439"/>
      <c r="S46" s="440"/>
      <c r="T46" s="440"/>
      <c r="U46" s="441"/>
      <c r="V46" s="42"/>
      <c r="W46" s="42"/>
    </row>
    <row r="47" spans="2:23" ht="18" customHeight="1" thickBot="1">
      <c r="B47" s="111"/>
      <c r="C47" s="117" t="s">
        <v>75</v>
      </c>
      <c r="D47" s="101">
        <f>VLOOKUP(C47,Workings!$AN$48:$AO$53,2,FALSE)</f>
        <v>0</v>
      </c>
      <c r="E47" s="119"/>
      <c r="F47" s="83">
        <f t="shared" si="17"/>
        <v>0</v>
      </c>
      <c r="G47" s="119"/>
      <c r="H47" s="83">
        <f t="shared" si="18"/>
        <v>0</v>
      </c>
      <c r="I47" s="119"/>
      <c r="J47" s="83">
        <f t="shared" si="19"/>
        <v>0</v>
      </c>
      <c r="K47" s="119"/>
      <c r="L47" s="83">
        <f t="shared" si="20"/>
        <v>0</v>
      </c>
      <c r="M47" s="119"/>
      <c r="N47" s="83">
        <f t="shared" si="21"/>
        <v>0</v>
      </c>
      <c r="O47" s="85">
        <f>Workings!U58</f>
        <v>0</v>
      </c>
      <c r="P47" s="86">
        <f t="shared" si="16"/>
        <v>0</v>
      </c>
      <c r="R47" s="433" t="s">
        <v>182</v>
      </c>
      <c r="S47" s="434"/>
      <c r="T47" s="434"/>
      <c r="U47" s="435"/>
      <c r="V47" s="42"/>
      <c r="W47" s="42"/>
    </row>
    <row r="48" spans="2:23" ht="18" customHeight="1">
      <c r="B48" s="111"/>
      <c r="C48" s="117" t="s">
        <v>75</v>
      </c>
      <c r="D48" s="101">
        <f>VLOOKUP(C48,Workings!$AN$48:$AO$53,2,FALSE)</f>
        <v>0</v>
      </c>
      <c r="E48" s="119"/>
      <c r="F48" s="83">
        <f t="shared" si="17"/>
        <v>0</v>
      </c>
      <c r="G48" s="119"/>
      <c r="H48" s="83">
        <f t="shared" si="18"/>
        <v>0</v>
      </c>
      <c r="I48" s="119"/>
      <c r="J48" s="83">
        <f t="shared" si="19"/>
        <v>0</v>
      </c>
      <c r="K48" s="119"/>
      <c r="L48" s="83">
        <f t="shared" si="20"/>
        <v>0</v>
      </c>
      <c r="M48" s="119"/>
      <c r="N48" s="83">
        <f t="shared" si="21"/>
        <v>0</v>
      </c>
      <c r="O48" s="85">
        <f>Workings!U59</f>
        <v>0</v>
      </c>
      <c r="P48" s="86">
        <f t="shared" si="16"/>
        <v>0</v>
      </c>
      <c r="R48" s="42"/>
      <c r="S48" s="42"/>
      <c r="T48" s="42"/>
      <c r="U48" s="42"/>
      <c r="V48" s="42"/>
      <c r="W48" s="42"/>
    </row>
    <row r="49" spans="2:23" ht="18" customHeight="1">
      <c r="B49" s="111"/>
      <c r="C49" s="117" t="s">
        <v>75</v>
      </c>
      <c r="D49" s="101">
        <f>VLOOKUP(C49,Workings!$AN$48:$AO$53,2,FALSE)</f>
        <v>0</v>
      </c>
      <c r="E49" s="119"/>
      <c r="F49" s="83">
        <f t="shared" si="17"/>
        <v>0</v>
      </c>
      <c r="G49" s="119"/>
      <c r="H49" s="83">
        <f t="shared" si="18"/>
        <v>0</v>
      </c>
      <c r="I49" s="119"/>
      <c r="J49" s="83">
        <f t="shared" si="19"/>
        <v>0</v>
      </c>
      <c r="K49" s="119"/>
      <c r="L49" s="83">
        <f t="shared" si="20"/>
        <v>0</v>
      </c>
      <c r="M49" s="119"/>
      <c r="N49" s="83">
        <f t="shared" si="21"/>
        <v>0</v>
      </c>
      <c r="O49" s="85">
        <f>Workings!U60</f>
        <v>0</v>
      </c>
      <c r="P49" s="86">
        <f t="shared" si="16"/>
        <v>0</v>
      </c>
      <c r="R49" s="42"/>
      <c r="S49" s="42"/>
      <c r="T49" s="42"/>
      <c r="U49" s="42"/>
      <c r="V49" s="42"/>
      <c r="W49" s="42"/>
    </row>
    <row r="50" spans="2:23" ht="18" customHeight="1">
      <c r="B50" s="111"/>
      <c r="C50" s="117" t="s">
        <v>75</v>
      </c>
      <c r="D50" s="101">
        <f>VLOOKUP(C50,Workings!$AN$48:$AO$53,2,FALSE)</f>
        <v>0</v>
      </c>
      <c r="E50" s="119"/>
      <c r="F50" s="83">
        <f t="shared" si="17"/>
        <v>0</v>
      </c>
      <c r="G50" s="119"/>
      <c r="H50" s="83">
        <f t="shared" si="18"/>
        <v>0</v>
      </c>
      <c r="I50" s="119"/>
      <c r="J50" s="83">
        <f t="shared" si="19"/>
        <v>0</v>
      </c>
      <c r="K50" s="119"/>
      <c r="L50" s="83">
        <f t="shared" si="20"/>
        <v>0</v>
      </c>
      <c r="M50" s="119"/>
      <c r="N50" s="83">
        <f t="shared" si="21"/>
        <v>0</v>
      </c>
      <c r="O50" s="85">
        <f>Workings!U61</f>
        <v>0</v>
      </c>
      <c r="P50" s="86">
        <f t="shared" si="16"/>
        <v>0</v>
      </c>
      <c r="Q50" s="102"/>
      <c r="R50" s="103"/>
      <c r="S50" s="103"/>
      <c r="T50" s="103"/>
      <c r="U50" s="103"/>
      <c r="V50" s="103"/>
      <c r="W50" s="103"/>
    </row>
    <row r="51" spans="2:23" ht="18" customHeight="1">
      <c r="B51" s="111"/>
      <c r="C51" s="117" t="s">
        <v>75</v>
      </c>
      <c r="D51" s="101">
        <f>VLOOKUP(C51,Workings!$AN$48:$AO$53,2,FALSE)</f>
        <v>0</v>
      </c>
      <c r="E51" s="120"/>
      <c r="F51" s="83">
        <f t="shared" si="17"/>
        <v>0</v>
      </c>
      <c r="G51" s="120"/>
      <c r="H51" s="83">
        <f t="shared" si="18"/>
        <v>0</v>
      </c>
      <c r="I51" s="120"/>
      <c r="J51" s="83">
        <f t="shared" si="19"/>
        <v>0</v>
      </c>
      <c r="K51" s="120"/>
      <c r="L51" s="83">
        <f t="shared" si="20"/>
        <v>0</v>
      </c>
      <c r="M51" s="120"/>
      <c r="N51" s="83">
        <f t="shared" si="21"/>
        <v>0</v>
      </c>
      <c r="O51" s="85">
        <f>Workings!U62</f>
        <v>0</v>
      </c>
      <c r="P51" s="86">
        <f t="shared" si="16"/>
        <v>0</v>
      </c>
      <c r="R51" s="42"/>
      <c r="S51" s="42"/>
      <c r="T51" s="42"/>
      <c r="U51" s="42"/>
      <c r="V51" s="42"/>
      <c r="W51" s="42"/>
    </row>
    <row r="52" spans="2:23" ht="18" customHeight="1">
      <c r="B52" s="111"/>
      <c r="C52" s="117" t="s">
        <v>75</v>
      </c>
      <c r="D52" s="104">
        <f>VLOOKUP(C52,Workings!$AN$48:$AO$53,2,FALSE)</f>
        <v>0</v>
      </c>
      <c r="E52" s="120"/>
      <c r="F52" s="83">
        <f t="shared" si="17"/>
        <v>0</v>
      </c>
      <c r="G52" s="120"/>
      <c r="H52" s="83">
        <f t="shared" si="18"/>
        <v>0</v>
      </c>
      <c r="I52" s="120"/>
      <c r="J52" s="83">
        <f t="shared" si="19"/>
        <v>0</v>
      </c>
      <c r="K52" s="120"/>
      <c r="L52" s="83">
        <f t="shared" si="20"/>
        <v>0</v>
      </c>
      <c r="M52" s="120"/>
      <c r="N52" s="83">
        <f t="shared" si="21"/>
        <v>0</v>
      </c>
      <c r="O52" s="85">
        <f>Workings!U63</f>
        <v>0</v>
      </c>
      <c r="P52" s="86">
        <f t="shared" si="16"/>
        <v>0</v>
      </c>
    </row>
    <row r="53" spans="2:23" ht="20" customHeight="1" thickBot="1">
      <c r="B53" s="427" t="s">
        <v>27</v>
      </c>
      <c r="C53" s="428"/>
      <c r="D53" s="429"/>
      <c r="E53" s="88">
        <f t="shared" ref="E53:L53" si="22">SUM(E43:E52)</f>
        <v>0</v>
      </c>
      <c r="F53" s="89">
        <f t="shared" si="22"/>
        <v>0</v>
      </c>
      <c r="G53" s="88">
        <f t="shared" si="22"/>
        <v>0</v>
      </c>
      <c r="H53" s="89">
        <f t="shared" si="22"/>
        <v>0</v>
      </c>
      <c r="I53" s="88">
        <f t="shared" si="22"/>
        <v>0</v>
      </c>
      <c r="J53" s="89">
        <f t="shared" si="22"/>
        <v>0</v>
      </c>
      <c r="K53" s="88">
        <f t="shared" si="22"/>
        <v>0</v>
      </c>
      <c r="L53" s="89">
        <f t="shared" si="22"/>
        <v>0</v>
      </c>
      <c r="M53" s="88">
        <f t="shared" ref="M53:N53" si="23">SUM(M43:M52)</f>
        <v>0</v>
      </c>
      <c r="N53" s="89">
        <f t="shared" si="23"/>
        <v>0</v>
      </c>
      <c r="O53" s="88">
        <f>SUM(O43:O52)</f>
        <v>0</v>
      </c>
      <c r="P53" s="90">
        <f>SUM(P43:P52)</f>
        <v>0</v>
      </c>
    </row>
    <row r="55" spans="2:23" s="42" customFormat="1">
      <c r="B55" s="105"/>
      <c r="C55" s="105"/>
      <c r="D55" s="105"/>
      <c r="E55" s="106"/>
      <c r="F55" s="107"/>
      <c r="G55" s="107"/>
      <c r="H55" s="107"/>
      <c r="I55" s="107"/>
      <c r="J55" s="107"/>
      <c r="K55" s="106"/>
      <c r="L55" s="107"/>
      <c r="M55" s="106"/>
      <c r="N55" s="107"/>
      <c r="O55" s="106"/>
      <c r="P55" s="107"/>
      <c r="Q55" s="107"/>
    </row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317" ht="14" customHeight="1"/>
    <row r="318" ht="15" customHeight="1"/>
    <row r="319" ht="15" customHeight="1"/>
    <row r="320" ht="15" customHeight="1"/>
    <row r="321" ht="15" customHeight="1"/>
    <row r="323" ht="14" customHeight="1"/>
    <row r="324" ht="15" customHeight="1"/>
    <row r="325" ht="15" customHeight="1"/>
    <row r="326" ht="15" customHeight="1"/>
    <row r="327" ht="15" customHeight="1"/>
    <row r="329" ht="14" customHeight="1"/>
    <row r="330" ht="15" customHeight="1"/>
    <row r="331" ht="15" customHeight="1"/>
    <row r="332" ht="15" customHeight="1"/>
    <row r="333" ht="15" customHeight="1"/>
    <row r="339" spans="17:22">
      <c r="R339" s="33" t="str">
        <f>$E$6</f>
        <v>-</v>
      </c>
      <c r="S339" s="33" t="str">
        <f>$G$6</f>
        <v>-</v>
      </c>
      <c r="T339" s="33" t="str">
        <f>$I$6</f>
        <v>-</v>
      </c>
      <c r="U339" s="33" t="str">
        <f>$K$6</f>
        <v>-</v>
      </c>
      <c r="V339" s="33" t="str">
        <f>$M$6</f>
        <v>-</v>
      </c>
    </row>
    <row r="340" spans="17:22">
      <c r="Q340" s="33">
        <f>B9</f>
        <v>0</v>
      </c>
      <c r="R340" s="110">
        <f>E9</f>
        <v>0</v>
      </c>
      <c r="S340" s="110">
        <f>G9</f>
        <v>0</v>
      </c>
      <c r="T340" s="110">
        <f>I9</f>
        <v>0</v>
      </c>
      <c r="U340" s="110">
        <f>K9</f>
        <v>0</v>
      </c>
      <c r="V340" s="110">
        <f>M9</f>
        <v>0</v>
      </c>
    </row>
    <row r="341" spans="17:22">
      <c r="Q341" s="33">
        <f t="shared" ref="Q341:Q351" si="24">B10</f>
        <v>0</v>
      </c>
      <c r="R341" s="110">
        <f t="shared" ref="R341:R351" si="25">E10</f>
        <v>0</v>
      </c>
      <c r="S341" s="110">
        <f t="shared" ref="S341:S351" si="26">G10</f>
        <v>0</v>
      </c>
      <c r="T341" s="110">
        <f t="shared" ref="T341:T351" si="27">I10</f>
        <v>0</v>
      </c>
      <c r="U341" s="110">
        <f t="shared" ref="U341:U351" si="28">K10</f>
        <v>0</v>
      </c>
      <c r="V341" s="110">
        <f t="shared" ref="V341:V351" si="29">M10</f>
        <v>0</v>
      </c>
    </row>
    <row r="342" spans="17:22">
      <c r="Q342" s="33">
        <f t="shared" si="24"/>
        <v>0</v>
      </c>
      <c r="R342" s="110">
        <f t="shared" si="25"/>
        <v>0</v>
      </c>
      <c r="S342" s="110">
        <f t="shared" si="26"/>
        <v>0</v>
      </c>
      <c r="T342" s="110">
        <f t="shared" si="27"/>
        <v>0</v>
      </c>
      <c r="U342" s="110">
        <f t="shared" si="28"/>
        <v>0</v>
      </c>
      <c r="V342" s="110">
        <f t="shared" si="29"/>
        <v>0</v>
      </c>
    </row>
    <row r="343" spans="17:22">
      <c r="Q343" s="33">
        <f t="shared" si="24"/>
        <v>0</v>
      </c>
      <c r="R343" s="110">
        <f t="shared" si="25"/>
        <v>0</v>
      </c>
      <c r="S343" s="110">
        <f t="shared" si="26"/>
        <v>0</v>
      </c>
      <c r="T343" s="110">
        <f t="shared" si="27"/>
        <v>0</v>
      </c>
      <c r="U343" s="110">
        <f t="shared" si="28"/>
        <v>0</v>
      </c>
      <c r="V343" s="110">
        <f t="shared" si="29"/>
        <v>0</v>
      </c>
    </row>
    <row r="344" spans="17:22">
      <c r="Q344" s="33">
        <f t="shared" si="24"/>
        <v>0</v>
      </c>
      <c r="R344" s="110">
        <f t="shared" si="25"/>
        <v>0</v>
      </c>
      <c r="S344" s="110">
        <f t="shared" si="26"/>
        <v>0</v>
      </c>
      <c r="T344" s="110">
        <f t="shared" si="27"/>
        <v>0</v>
      </c>
      <c r="U344" s="110">
        <f t="shared" si="28"/>
        <v>0</v>
      </c>
      <c r="V344" s="110">
        <f t="shared" si="29"/>
        <v>0</v>
      </c>
    </row>
    <row r="345" spans="17:22">
      <c r="Q345" s="33">
        <f t="shared" si="24"/>
        <v>0</v>
      </c>
      <c r="R345" s="110">
        <f t="shared" si="25"/>
        <v>0</v>
      </c>
      <c r="S345" s="110">
        <f t="shared" si="26"/>
        <v>0</v>
      </c>
      <c r="T345" s="110">
        <f t="shared" si="27"/>
        <v>0</v>
      </c>
      <c r="U345" s="110">
        <f t="shared" si="28"/>
        <v>0</v>
      </c>
      <c r="V345" s="110">
        <f t="shared" si="29"/>
        <v>0</v>
      </c>
    </row>
    <row r="346" spans="17:22">
      <c r="Q346" s="33">
        <f t="shared" si="24"/>
        <v>0</v>
      </c>
      <c r="R346" s="110">
        <f t="shared" si="25"/>
        <v>0</v>
      </c>
      <c r="S346" s="110">
        <f t="shared" si="26"/>
        <v>0</v>
      </c>
      <c r="T346" s="110">
        <f t="shared" si="27"/>
        <v>0</v>
      </c>
      <c r="U346" s="110">
        <f t="shared" si="28"/>
        <v>0</v>
      </c>
      <c r="V346" s="110">
        <f t="shared" si="29"/>
        <v>0</v>
      </c>
    </row>
    <row r="347" spans="17:22">
      <c r="Q347" s="33">
        <f t="shared" si="24"/>
        <v>0</v>
      </c>
      <c r="R347" s="110">
        <f t="shared" si="25"/>
        <v>0</v>
      </c>
      <c r="S347" s="110">
        <f t="shared" si="26"/>
        <v>0</v>
      </c>
      <c r="T347" s="110">
        <f t="shared" si="27"/>
        <v>0</v>
      </c>
      <c r="U347" s="110">
        <f t="shared" si="28"/>
        <v>0</v>
      </c>
      <c r="V347" s="110">
        <f t="shared" si="29"/>
        <v>0</v>
      </c>
    </row>
    <row r="348" spans="17:22">
      <c r="Q348" s="33">
        <f t="shared" si="24"/>
        <v>0</v>
      </c>
      <c r="R348" s="110">
        <f t="shared" si="25"/>
        <v>0</v>
      </c>
      <c r="S348" s="110">
        <f t="shared" si="26"/>
        <v>0</v>
      </c>
      <c r="T348" s="110">
        <f t="shared" si="27"/>
        <v>0</v>
      </c>
      <c r="U348" s="110">
        <f t="shared" si="28"/>
        <v>0</v>
      </c>
      <c r="V348" s="110">
        <f t="shared" si="29"/>
        <v>0</v>
      </c>
    </row>
    <row r="349" spans="17:22">
      <c r="Q349" s="33">
        <f t="shared" si="24"/>
        <v>0</v>
      </c>
      <c r="R349" s="110">
        <f t="shared" si="25"/>
        <v>0</v>
      </c>
      <c r="S349" s="110">
        <f t="shared" si="26"/>
        <v>0</v>
      </c>
      <c r="T349" s="110">
        <f t="shared" si="27"/>
        <v>0</v>
      </c>
      <c r="U349" s="110">
        <f t="shared" si="28"/>
        <v>0</v>
      </c>
      <c r="V349" s="110">
        <f t="shared" si="29"/>
        <v>0</v>
      </c>
    </row>
    <row r="350" spans="17:22">
      <c r="Q350" s="33">
        <f t="shared" si="24"/>
        <v>0</v>
      </c>
      <c r="R350" s="110">
        <f t="shared" si="25"/>
        <v>0</v>
      </c>
      <c r="S350" s="110">
        <f t="shared" si="26"/>
        <v>0</v>
      </c>
      <c r="T350" s="110">
        <f t="shared" si="27"/>
        <v>0</v>
      </c>
      <c r="U350" s="110">
        <f t="shared" si="28"/>
        <v>0</v>
      </c>
      <c r="V350" s="110">
        <f t="shared" si="29"/>
        <v>0</v>
      </c>
    </row>
    <row r="351" spans="17:22">
      <c r="Q351" s="33">
        <f t="shared" si="24"/>
        <v>0</v>
      </c>
      <c r="R351" s="110">
        <f t="shared" si="25"/>
        <v>0</v>
      </c>
      <c r="S351" s="110">
        <f t="shared" si="26"/>
        <v>0</v>
      </c>
      <c r="T351" s="110">
        <f t="shared" si="27"/>
        <v>0</v>
      </c>
      <c r="U351" s="110">
        <f t="shared" si="28"/>
        <v>0</v>
      </c>
      <c r="V351" s="110">
        <f t="shared" si="29"/>
        <v>0</v>
      </c>
    </row>
  </sheetData>
  <sheetProtection algorithmName="SHA-512" hashValue="KWVuTMwipMZrzjsyQB+4kQQbLp40tqWsQc6vNiLzkAeghEj2/T9WQ02W6T+nQEjMxYL8xBibyOUkPZM3P2virw==" saltValue="BXhXDahFE/vw1uC44HW0KA==" spinCount="100000" sheet="1" objects="1" scenarios="1"/>
  <mergeCells count="48">
    <mergeCell ref="R6:U6"/>
    <mergeCell ref="R7:U7"/>
    <mergeCell ref="R8:U9"/>
    <mergeCell ref="R42:U43"/>
    <mergeCell ref="R44:U44"/>
    <mergeCell ref="R41:U41"/>
    <mergeCell ref="R25:U26"/>
    <mergeCell ref="R27:U27"/>
    <mergeCell ref="R28:U29"/>
    <mergeCell ref="R40:U40"/>
    <mergeCell ref="R15:U15"/>
    <mergeCell ref="R30:U30"/>
    <mergeCell ref="R10:U10"/>
    <mergeCell ref="R11:U12"/>
    <mergeCell ref="R13:U14"/>
    <mergeCell ref="R23:U23"/>
    <mergeCell ref="B8:P8"/>
    <mergeCell ref="B39:P39"/>
    <mergeCell ref="B34:D34"/>
    <mergeCell ref="B21:D21"/>
    <mergeCell ref="B23:P23"/>
    <mergeCell ref="R24:U24"/>
    <mergeCell ref="O40:P40"/>
    <mergeCell ref="B53:D53"/>
    <mergeCell ref="B42:P42"/>
    <mergeCell ref="E40:F40"/>
    <mergeCell ref="K40:L40"/>
    <mergeCell ref="C40:C41"/>
    <mergeCell ref="B40:B41"/>
    <mergeCell ref="D40:D41"/>
    <mergeCell ref="G40:H40"/>
    <mergeCell ref="I40:J40"/>
    <mergeCell ref="M40:N40"/>
    <mergeCell ref="R47:U47"/>
    <mergeCell ref="R45:U46"/>
    <mergeCell ref="B2:P2"/>
    <mergeCell ref="B3:P3"/>
    <mergeCell ref="B4:P4"/>
    <mergeCell ref="G6:H6"/>
    <mergeCell ref="I6:J6"/>
    <mergeCell ref="B5:P5"/>
    <mergeCell ref="B6:B7"/>
    <mergeCell ref="D6:D7"/>
    <mergeCell ref="C6:C7"/>
    <mergeCell ref="O6:P6"/>
    <mergeCell ref="E6:F6"/>
    <mergeCell ref="K6:L6"/>
    <mergeCell ref="M6:N6"/>
  </mergeCells>
  <phoneticPr fontId="4" type="noConversion"/>
  <pageMargins left="0.7" right="0.7" top="0.75" bottom="0.75" header="0.3" footer="0.3"/>
  <pageSetup paperSize="9" scale="59" orientation="portrait" horizontalDpi="300" verticalDpi="300" r:id="rId1"/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6D59A4-4837-6C45-A985-39A910258C91}">
          <x14:formula1>
            <xm:f>Workings!$AN$36:$AN$44</xm:f>
          </x14:formula1>
          <xm:sqref>C24:C33</xm:sqref>
        </x14:dataValidation>
        <x14:dataValidation type="list" allowBlank="1" showInputMessage="1" showErrorMessage="1" xr:uid="{65E355C3-7BA0-AD43-8D65-8B874D118B9D}">
          <x14:formula1>
            <xm:f>Workings!$AN$48:$AN$53</xm:f>
          </x14:formula1>
          <xm:sqref>C43:C52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P38"/>
  <sheetViews>
    <sheetView showGridLines="0" showRowColHeaders="0" workbookViewId="0">
      <selection activeCell="L26" sqref="L26"/>
    </sheetView>
  </sheetViews>
  <sheetFormatPr baseColWidth="10" defaultColWidth="8.6640625" defaultRowHeight="14"/>
  <cols>
    <col min="1" max="1" width="8.6640625" style="33"/>
    <col min="2" max="2" width="27.6640625" style="33" customWidth="1"/>
    <col min="3" max="3" width="20.6640625" style="33" customWidth="1"/>
    <col min="4" max="8" width="9.83203125" style="33" customWidth="1"/>
    <col min="9" max="9" width="10.83203125" style="33" customWidth="1"/>
    <col min="10" max="10" width="8.6640625" style="33"/>
    <col min="11" max="14" width="10.83203125" style="33" customWidth="1"/>
    <col min="15" max="16384" width="8.6640625" style="33"/>
  </cols>
  <sheetData>
    <row r="2" spans="2:16" ht="46" customHeight="1">
      <c r="B2" s="414">
        <f>'Project Milestones'!B2</f>
        <v>0</v>
      </c>
      <c r="C2" s="414"/>
      <c r="D2" s="414"/>
      <c r="E2" s="414"/>
      <c r="F2" s="414"/>
      <c r="G2" s="414"/>
      <c r="H2" s="414"/>
      <c r="I2" s="414"/>
    </row>
    <row r="3" spans="2:16" ht="24" customHeight="1">
      <c r="B3" s="415" t="s">
        <v>104</v>
      </c>
      <c r="C3" s="415"/>
      <c r="D3" s="415"/>
      <c r="E3" s="415"/>
      <c r="F3" s="415"/>
      <c r="G3" s="415"/>
      <c r="H3" s="415"/>
      <c r="I3" s="415"/>
    </row>
    <row r="4" spans="2:16" ht="17" customHeight="1" thickBot="1">
      <c r="B4" s="408" t="s">
        <v>19</v>
      </c>
      <c r="C4" s="408"/>
      <c r="D4" s="408"/>
      <c r="E4" s="408"/>
      <c r="F4" s="408"/>
      <c r="G4" s="408"/>
      <c r="H4" s="408"/>
      <c r="I4" s="408"/>
    </row>
    <row r="5" spans="2:16" ht="25" customHeight="1" thickBot="1">
      <c r="B5" s="456" t="s">
        <v>60</v>
      </c>
      <c r="C5" s="457"/>
      <c r="D5" s="457"/>
      <c r="E5" s="457"/>
      <c r="F5" s="457"/>
      <c r="G5" s="457"/>
      <c r="H5" s="457"/>
      <c r="I5" s="458"/>
      <c r="K5" s="468" t="s">
        <v>146</v>
      </c>
      <c r="L5" s="469"/>
      <c r="M5" s="469"/>
      <c r="N5" s="470"/>
    </row>
    <row r="6" spans="2:16" ht="19" customHeight="1" thickBot="1">
      <c r="B6" s="459">
        <f>'Information and Instructions'!$C$14</f>
        <v>0</v>
      </c>
      <c r="C6" s="460"/>
      <c r="D6" s="460"/>
      <c r="E6" s="460"/>
      <c r="F6" s="460"/>
      <c r="G6" s="460"/>
      <c r="H6" s="460"/>
      <c r="I6" s="461"/>
      <c r="K6" s="471" t="s">
        <v>142</v>
      </c>
      <c r="L6" s="472"/>
      <c r="M6" s="472"/>
      <c r="N6" s="473"/>
    </row>
    <row r="7" spans="2:16" ht="24" customHeight="1">
      <c r="B7" s="462" t="s">
        <v>33</v>
      </c>
      <c r="C7" s="464" t="s">
        <v>34</v>
      </c>
      <c r="D7" s="466" t="str">
        <f>IFERROR(Workings!$M$7,"-")</f>
        <v>-</v>
      </c>
      <c r="E7" s="466" t="str">
        <f>IFERROR(Workings!$M$8,"-")</f>
        <v>-</v>
      </c>
      <c r="F7" s="466" t="str">
        <f>IFERROR(Workings!$M$9,"-")</f>
        <v>-</v>
      </c>
      <c r="G7" s="466" t="str">
        <f>IFERROR(Workings!$M$10,"-")</f>
        <v>-</v>
      </c>
      <c r="H7" s="466" t="str">
        <f>IFERROR(Workings!$M$11,"-")</f>
        <v>-</v>
      </c>
      <c r="I7" s="121" t="s">
        <v>21</v>
      </c>
      <c r="K7" s="436" t="s">
        <v>147</v>
      </c>
      <c r="L7" s="437"/>
      <c r="M7" s="437"/>
      <c r="N7" s="438"/>
    </row>
    <row r="8" spans="2:16" ht="24" customHeight="1" thickBot="1">
      <c r="B8" s="463"/>
      <c r="C8" s="465"/>
      <c r="D8" s="467"/>
      <c r="E8" s="467"/>
      <c r="F8" s="467"/>
      <c r="G8" s="467"/>
      <c r="H8" s="467"/>
      <c r="I8" s="122" t="s">
        <v>24</v>
      </c>
      <c r="K8" s="436"/>
      <c r="L8" s="437"/>
      <c r="M8" s="437"/>
      <c r="N8" s="438"/>
    </row>
    <row r="9" spans="2:16" ht="29" customHeight="1">
      <c r="B9" s="123" t="s">
        <v>148</v>
      </c>
      <c r="C9" s="124">
        <f>'Information and Instructions'!$C$14</f>
        <v>0</v>
      </c>
      <c r="D9" s="125">
        <f>SUM('Staff '!F21*0.3)</f>
        <v>0</v>
      </c>
      <c r="E9" s="125">
        <f>SUM('Staff '!H21*0.3)</f>
        <v>0</v>
      </c>
      <c r="F9" s="125">
        <f>SUM('Staff '!J21*0.3)</f>
        <v>0</v>
      </c>
      <c r="G9" s="125">
        <f>SUM('Staff '!L21*0.3)</f>
        <v>0</v>
      </c>
      <c r="H9" s="126">
        <f>SUM('Staff '!N21*0.3)</f>
        <v>0</v>
      </c>
      <c r="I9" s="127">
        <f>SUM(D9:H9)</f>
        <v>0</v>
      </c>
      <c r="K9" s="436"/>
      <c r="L9" s="437"/>
      <c r="M9" s="437"/>
      <c r="N9" s="438"/>
      <c r="O9" s="128"/>
      <c r="P9" s="128"/>
    </row>
    <row r="10" spans="2:16" ht="19" customHeight="1">
      <c r="B10" s="139"/>
      <c r="C10" s="140"/>
      <c r="D10" s="141"/>
      <c r="E10" s="141"/>
      <c r="F10" s="141"/>
      <c r="G10" s="141"/>
      <c r="H10" s="142"/>
      <c r="I10" s="129">
        <f>SUM(D10:H10)</f>
        <v>0</v>
      </c>
      <c r="K10" s="436"/>
      <c r="L10" s="437"/>
      <c r="M10" s="437"/>
      <c r="N10" s="438"/>
    </row>
    <row r="11" spans="2:16" ht="19" customHeight="1" thickBot="1">
      <c r="B11" s="139"/>
      <c r="C11" s="140"/>
      <c r="D11" s="141"/>
      <c r="E11" s="141"/>
      <c r="F11" s="141"/>
      <c r="G11" s="141"/>
      <c r="H11" s="142"/>
      <c r="I11" s="129">
        <f t="shared" ref="I11:I18" si="0">SUM(D11:H11)</f>
        <v>0</v>
      </c>
      <c r="K11" s="439"/>
      <c r="L11" s="440"/>
      <c r="M11" s="440"/>
      <c r="N11" s="441"/>
    </row>
    <row r="12" spans="2:16" ht="19" customHeight="1">
      <c r="B12" s="139"/>
      <c r="C12" s="140"/>
      <c r="D12" s="141"/>
      <c r="E12" s="141"/>
      <c r="F12" s="141"/>
      <c r="G12" s="141"/>
      <c r="H12" s="142"/>
      <c r="I12" s="129">
        <f t="shared" si="0"/>
        <v>0</v>
      </c>
    </row>
    <row r="13" spans="2:16" ht="19" customHeight="1">
      <c r="B13" s="139"/>
      <c r="C13" s="140"/>
      <c r="D13" s="141"/>
      <c r="E13" s="141"/>
      <c r="F13" s="141"/>
      <c r="G13" s="141"/>
      <c r="H13" s="142"/>
      <c r="I13" s="129">
        <f t="shared" si="0"/>
        <v>0</v>
      </c>
    </row>
    <row r="14" spans="2:16" ht="19" customHeight="1">
      <c r="B14" s="139"/>
      <c r="C14" s="140"/>
      <c r="D14" s="141"/>
      <c r="E14" s="141"/>
      <c r="F14" s="141"/>
      <c r="G14" s="141"/>
      <c r="H14" s="142"/>
      <c r="I14" s="129">
        <f t="shared" si="0"/>
        <v>0</v>
      </c>
    </row>
    <row r="15" spans="2:16" ht="19" customHeight="1">
      <c r="B15" s="139"/>
      <c r="C15" s="140"/>
      <c r="D15" s="141"/>
      <c r="E15" s="141"/>
      <c r="F15" s="141"/>
      <c r="G15" s="141"/>
      <c r="H15" s="142"/>
      <c r="I15" s="129">
        <f t="shared" si="0"/>
        <v>0</v>
      </c>
    </row>
    <row r="16" spans="2:16" ht="19" customHeight="1">
      <c r="B16" s="139"/>
      <c r="C16" s="140"/>
      <c r="D16" s="141"/>
      <c r="E16" s="141"/>
      <c r="F16" s="141"/>
      <c r="G16" s="141"/>
      <c r="H16" s="142"/>
      <c r="I16" s="129">
        <f t="shared" si="0"/>
        <v>0</v>
      </c>
    </row>
    <row r="17" spans="2:16" ht="19" customHeight="1">
      <c r="B17" s="139"/>
      <c r="C17" s="140"/>
      <c r="D17" s="141"/>
      <c r="E17" s="141"/>
      <c r="F17" s="141"/>
      <c r="G17" s="141"/>
      <c r="H17" s="142"/>
      <c r="I17" s="129">
        <f t="shared" si="0"/>
        <v>0</v>
      </c>
    </row>
    <row r="18" spans="2:16" ht="19" customHeight="1" thickBot="1">
      <c r="B18" s="143"/>
      <c r="C18" s="144"/>
      <c r="D18" s="145"/>
      <c r="E18" s="145"/>
      <c r="F18" s="145"/>
      <c r="G18" s="145"/>
      <c r="H18" s="146"/>
      <c r="I18" s="130">
        <f t="shared" si="0"/>
        <v>0</v>
      </c>
    </row>
    <row r="19" spans="2:16" ht="19" customHeight="1" thickBot="1">
      <c r="B19" s="454" t="s">
        <v>35</v>
      </c>
      <c r="C19" s="455"/>
      <c r="D19" s="131">
        <f t="shared" ref="D19:H19" si="1">SUM(D9:D18)</f>
        <v>0</v>
      </c>
      <c r="E19" s="131">
        <f t="shared" si="1"/>
        <v>0</v>
      </c>
      <c r="F19" s="131">
        <f t="shared" si="1"/>
        <v>0</v>
      </c>
      <c r="G19" s="131">
        <f t="shared" si="1"/>
        <v>0</v>
      </c>
      <c r="H19" s="131">
        <f t="shared" si="1"/>
        <v>0</v>
      </c>
      <c r="I19" s="132">
        <f>SUM(D19:H19)</f>
        <v>0</v>
      </c>
    </row>
    <row r="20" spans="2:16" s="42" customFormat="1">
      <c r="B20" s="133"/>
      <c r="C20" s="133"/>
      <c r="D20" s="94"/>
      <c r="E20" s="94"/>
      <c r="F20" s="94"/>
      <c r="G20" s="94"/>
      <c r="H20" s="94"/>
      <c r="I20" s="94"/>
    </row>
    <row r="21" spans="2:16" s="42" customFormat="1">
      <c r="B21" s="133"/>
      <c r="C21" s="133"/>
      <c r="D21" s="94"/>
      <c r="E21" s="94"/>
      <c r="F21" s="94"/>
      <c r="G21" s="94"/>
      <c r="H21" s="94"/>
      <c r="I21" s="94"/>
    </row>
    <row r="22" spans="2:16" s="42" customFormat="1">
      <c r="B22" s="133"/>
      <c r="C22" s="133"/>
      <c r="D22" s="94"/>
      <c r="E22" s="94"/>
      <c r="F22" s="94"/>
      <c r="G22" s="94"/>
      <c r="H22" s="94"/>
      <c r="I22" s="94"/>
    </row>
    <row r="23" spans="2:16" s="42" customFormat="1" ht="15" thickBot="1">
      <c r="B23" s="133"/>
      <c r="C23" s="133"/>
      <c r="D23" s="94"/>
      <c r="E23" s="94"/>
      <c r="F23" s="94"/>
      <c r="G23" s="94"/>
      <c r="H23" s="94"/>
      <c r="I23" s="94"/>
    </row>
    <row r="24" spans="2:16" ht="25" customHeight="1" thickBot="1">
      <c r="B24" s="456" t="s">
        <v>60</v>
      </c>
      <c r="C24" s="457"/>
      <c r="D24" s="457"/>
      <c r="E24" s="457"/>
      <c r="F24" s="457"/>
      <c r="G24" s="457"/>
      <c r="H24" s="457"/>
      <c r="I24" s="458"/>
    </row>
    <row r="25" spans="2:16" ht="19" customHeight="1" thickBot="1">
      <c r="B25" s="459">
        <f>'Information and Instructions'!$C$16</f>
        <v>0</v>
      </c>
      <c r="C25" s="460"/>
      <c r="D25" s="460"/>
      <c r="E25" s="460"/>
      <c r="F25" s="460"/>
      <c r="G25" s="460"/>
      <c r="H25" s="460"/>
      <c r="I25" s="461"/>
    </row>
    <row r="26" spans="2:16" ht="24" customHeight="1">
      <c r="B26" s="462" t="s">
        <v>33</v>
      </c>
      <c r="C26" s="464" t="s">
        <v>34</v>
      </c>
      <c r="D26" s="466" t="str">
        <f>IFERROR(Workings!$M$7,"-")</f>
        <v>-</v>
      </c>
      <c r="E26" s="466" t="str">
        <f>IFERROR(Workings!$M$8,"-")</f>
        <v>-</v>
      </c>
      <c r="F26" s="466" t="str">
        <f>IFERROR(Workings!$M$9,"-")</f>
        <v>-</v>
      </c>
      <c r="G26" s="466" t="str">
        <f>IFERROR(Workings!$M$10,"-")</f>
        <v>-</v>
      </c>
      <c r="H26" s="466" t="str">
        <f>IFERROR(Workings!$M$11,"-")</f>
        <v>-</v>
      </c>
      <c r="I26" s="121" t="s">
        <v>21</v>
      </c>
    </row>
    <row r="27" spans="2:16" ht="24" customHeight="1" thickBot="1">
      <c r="B27" s="463"/>
      <c r="C27" s="465"/>
      <c r="D27" s="467"/>
      <c r="E27" s="467"/>
      <c r="F27" s="467"/>
      <c r="G27" s="467"/>
      <c r="H27" s="467"/>
      <c r="I27" s="122" t="s">
        <v>24</v>
      </c>
    </row>
    <row r="28" spans="2:16" ht="19" customHeight="1">
      <c r="B28" s="147"/>
      <c r="C28" s="148"/>
      <c r="D28" s="149"/>
      <c r="E28" s="149"/>
      <c r="F28" s="149"/>
      <c r="G28" s="149"/>
      <c r="H28" s="150"/>
      <c r="I28" s="134">
        <f>SUM(D28:H28)</f>
        <v>0</v>
      </c>
      <c r="K28" s="128"/>
      <c r="L28" s="128"/>
      <c r="M28" s="128"/>
      <c r="N28" s="128"/>
      <c r="O28" s="128"/>
      <c r="P28" s="128"/>
    </row>
    <row r="29" spans="2:16" ht="19" customHeight="1">
      <c r="B29" s="139"/>
      <c r="C29" s="140"/>
      <c r="D29" s="151"/>
      <c r="E29" s="151"/>
      <c r="F29" s="151"/>
      <c r="G29" s="151"/>
      <c r="H29" s="152"/>
      <c r="I29" s="135">
        <f t="shared" ref="I29:I37" si="2">SUM(D29:H29)</f>
        <v>0</v>
      </c>
    </row>
    <row r="30" spans="2:16" ht="19" customHeight="1">
      <c r="B30" s="139"/>
      <c r="C30" s="140"/>
      <c r="D30" s="151"/>
      <c r="E30" s="151"/>
      <c r="F30" s="151"/>
      <c r="G30" s="151"/>
      <c r="H30" s="152"/>
      <c r="I30" s="135">
        <f>SUM(D30:H30)</f>
        <v>0</v>
      </c>
    </row>
    <row r="31" spans="2:16" ht="19" customHeight="1">
      <c r="B31" s="139"/>
      <c r="C31" s="140"/>
      <c r="D31" s="151"/>
      <c r="E31" s="151"/>
      <c r="F31" s="151"/>
      <c r="G31" s="151"/>
      <c r="H31" s="152"/>
      <c r="I31" s="135">
        <f t="shared" si="2"/>
        <v>0</v>
      </c>
    </row>
    <row r="32" spans="2:16" ht="19" customHeight="1">
      <c r="B32" s="139"/>
      <c r="C32" s="140"/>
      <c r="D32" s="151"/>
      <c r="E32" s="151"/>
      <c r="F32" s="151"/>
      <c r="G32" s="151"/>
      <c r="H32" s="152"/>
      <c r="I32" s="135">
        <f t="shared" si="2"/>
        <v>0</v>
      </c>
    </row>
    <row r="33" spans="2:9" ht="19" customHeight="1">
      <c r="B33" s="139"/>
      <c r="C33" s="140"/>
      <c r="D33" s="151"/>
      <c r="E33" s="151"/>
      <c r="F33" s="151"/>
      <c r="G33" s="151"/>
      <c r="H33" s="152"/>
      <c r="I33" s="135">
        <f t="shared" si="2"/>
        <v>0</v>
      </c>
    </row>
    <row r="34" spans="2:9" ht="19" customHeight="1">
      <c r="B34" s="139"/>
      <c r="C34" s="140"/>
      <c r="D34" s="151"/>
      <c r="E34" s="151"/>
      <c r="F34" s="151"/>
      <c r="G34" s="151"/>
      <c r="H34" s="152"/>
      <c r="I34" s="135">
        <f t="shared" si="2"/>
        <v>0</v>
      </c>
    </row>
    <row r="35" spans="2:9" ht="19" customHeight="1">
      <c r="B35" s="139"/>
      <c r="C35" s="140"/>
      <c r="D35" s="151"/>
      <c r="E35" s="151"/>
      <c r="F35" s="151"/>
      <c r="G35" s="151"/>
      <c r="H35" s="152"/>
      <c r="I35" s="135">
        <f t="shared" si="2"/>
        <v>0</v>
      </c>
    </row>
    <row r="36" spans="2:9" ht="19" customHeight="1">
      <c r="B36" s="139"/>
      <c r="C36" s="140"/>
      <c r="D36" s="151"/>
      <c r="E36" s="151"/>
      <c r="F36" s="151"/>
      <c r="G36" s="151"/>
      <c r="H36" s="152"/>
      <c r="I36" s="135">
        <f t="shared" si="2"/>
        <v>0</v>
      </c>
    </row>
    <row r="37" spans="2:9" ht="19" customHeight="1" thickBot="1">
      <c r="B37" s="143"/>
      <c r="C37" s="144"/>
      <c r="D37" s="153"/>
      <c r="E37" s="153"/>
      <c r="F37" s="153"/>
      <c r="G37" s="153"/>
      <c r="H37" s="154"/>
      <c r="I37" s="136">
        <f t="shared" si="2"/>
        <v>0</v>
      </c>
    </row>
    <row r="38" spans="2:9" ht="19" customHeight="1" thickBot="1">
      <c r="B38" s="454" t="s">
        <v>36</v>
      </c>
      <c r="C38" s="455"/>
      <c r="D38" s="137">
        <f t="shared" ref="D38:H38" si="3">SUM(D28:D37)</f>
        <v>0</v>
      </c>
      <c r="E38" s="137">
        <f t="shared" si="3"/>
        <v>0</v>
      </c>
      <c r="F38" s="137">
        <f t="shared" si="3"/>
        <v>0</v>
      </c>
      <c r="G38" s="137">
        <f t="shared" si="3"/>
        <v>0</v>
      </c>
      <c r="H38" s="137">
        <f t="shared" si="3"/>
        <v>0</v>
      </c>
      <c r="I38" s="138">
        <f>SUM(D38:H38)</f>
        <v>0</v>
      </c>
    </row>
  </sheetData>
  <sheetProtection algorithmName="SHA-512" hashValue="3vNN+KIRiOR84vvfydzqJuLYKdBIeC8OXhrROAeJGhhLEQzz31a2DnmMg62e2OS2/ag5zOVnroXaVjMe/aTAZg==" saltValue="uPT39EKOeAdhXZc0PbHfkw==" spinCount="100000" sheet="1" objects="1" scenarios="1"/>
  <mergeCells count="26">
    <mergeCell ref="B24:I24"/>
    <mergeCell ref="K5:N5"/>
    <mergeCell ref="K6:N6"/>
    <mergeCell ref="K7:N11"/>
    <mergeCell ref="B2:I2"/>
    <mergeCell ref="B3:I3"/>
    <mergeCell ref="B4:I4"/>
    <mergeCell ref="B7:B8"/>
    <mergeCell ref="C7:C8"/>
    <mergeCell ref="H7:H8"/>
    <mergeCell ref="B38:C38"/>
    <mergeCell ref="B5:I5"/>
    <mergeCell ref="B19:C19"/>
    <mergeCell ref="B25:I25"/>
    <mergeCell ref="B26:B27"/>
    <mergeCell ref="C26:C27"/>
    <mergeCell ref="B6:I6"/>
    <mergeCell ref="D7:D8"/>
    <mergeCell ref="E7:E8"/>
    <mergeCell ref="F7:F8"/>
    <mergeCell ref="G7:G8"/>
    <mergeCell ref="D26:D27"/>
    <mergeCell ref="E26:E27"/>
    <mergeCell ref="F26:F27"/>
    <mergeCell ref="G26:G27"/>
    <mergeCell ref="H26:H27"/>
  </mergeCells>
  <pageMargins left="0.7" right="0.7" top="0.75" bottom="0.75" header="0.3" footer="0.3"/>
  <pageSetup paperSize="9" scale="76" orientation="portrait" horizontalDpi="300" verticalDpi="300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Q22"/>
  <sheetViews>
    <sheetView showGridLines="0" showRowColHeaders="0" zoomScaleNormal="100" workbookViewId="0">
      <selection activeCell="Q20" sqref="Q20"/>
    </sheetView>
  </sheetViews>
  <sheetFormatPr baseColWidth="10" defaultColWidth="8.6640625" defaultRowHeight="19" customHeight="1"/>
  <cols>
    <col min="1" max="1" width="8.6640625" style="33"/>
    <col min="2" max="2" width="3" style="33" customWidth="1"/>
    <col min="3" max="3" width="13.5" style="33" customWidth="1"/>
    <col min="4" max="4" width="32.83203125" style="33" bestFit="1" customWidth="1"/>
    <col min="5" max="9" width="9.83203125" style="33" customWidth="1"/>
    <col min="10" max="10" width="10.83203125" style="33" customWidth="1"/>
    <col min="11" max="11" width="8.6640625" style="33"/>
    <col min="12" max="15" width="10.83203125" style="33" customWidth="1"/>
    <col min="16" max="16384" width="8.6640625" style="33"/>
  </cols>
  <sheetData>
    <row r="1" spans="3:17" ht="19" customHeight="1" thickBot="1"/>
    <row r="2" spans="3:17" ht="57" customHeight="1">
      <c r="C2" s="474">
        <f>'Project Milestones'!B2</f>
        <v>0</v>
      </c>
      <c r="D2" s="475"/>
      <c r="E2" s="475"/>
      <c r="F2" s="475"/>
      <c r="G2" s="475"/>
      <c r="H2" s="475"/>
      <c r="I2" s="475"/>
      <c r="J2" s="476"/>
    </row>
    <row r="3" spans="3:17" ht="24" customHeight="1">
      <c r="C3" s="481" t="s">
        <v>88</v>
      </c>
      <c r="D3" s="482"/>
      <c r="E3" s="482"/>
      <c r="F3" s="482"/>
      <c r="G3" s="482"/>
      <c r="H3" s="482"/>
      <c r="I3" s="482"/>
      <c r="J3" s="483"/>
    </row>
    <row r="4" spans="3:17" ht="19" customHeight="1" thickBot="1">
      <c r="C4" s="484" t="s">
        <v>19</v>
      </c>
      <c r="D4" s="408"/>
      <c r="E4" s="408"/>
      <c r="F4" s="408"/>
      <c r="G4" s="408"/>
      <c r="H4" s="408"/>
      <c r="I4" s="408"/>
      <c r="J4" s="485"/>
    </row>
    <row r="5" spans="3:17" ht="25" customHeight="1" thickBot="1">
      <c r="C5" s="492" t="s">
        <v>87</v>
      </c>
      <c r="D5" s="493"/>
      <c r="E5" s="493"/>
      <c r="F5" s="493"/>
      <c r="G5" s="493"/>
      <c r="H5" s="493"/>
      <c r="I5" s="494"/>
      <c r="J5" s="495"/>
      <c r="L5" s="468" t="s">
        <v>146</v>
      </c>
      <c r="M5" s="469"/>
      <c r="N5" s="469"/>
      <c r="O5" s="470"/>
      <c r="P5" s="34"/>
      <c r="Q5" s="34"/>
    </row>
    <row r="6" spans="3:17" ht="19" customHeight="1" thickBot="1">
      <c r="C6" s="486">
        <f>'Information and Instructions'!$C$14</f>
        <v>0</v>
      </c>
      <c r="D6" s="487"/>
      <c r="E6" s="487"/>
      <c r="F6" s="487"/>
      <c r="G6" s="487"/>
      <c r="H6" s="487"/>
      <c r="I6" s="488"/>
      <c r="J6" s="489"/>
      <c r="L6" s="471" t="s">
        <v>142</v>
      </c>
      <c r="M6" s="472"/>
      <c r="N6" s="472"/>
      <c r="O6" s="473"/>
    </row>
    <row r="7" spans="3:17" ht="24" customHeight="1">
      <c r="C7" s="496" t="s">
        <v>46</v>
      </c>
      <c r="D7" s="497"/>
      <c r="E7" s="466" t="str">
        <f>IFERROR(Workings!$M$7,"-")</f>
        <v>-</v>
      </c>
      <c r="F7" s="466" t="str">
        <f>IFERROR(Workings!$M$8,"-")</f>
        <v>-</v>
      </c>
      <c r="G7" s="466" t="str">
        <f>IFERROR(Workings!$M$9,"-")</f>
        <v>-</v>
      </c>
      <c r="H7" s="466" t="str">
        <f>IFERROR(Workings!$M$10,"-")</f>
        <v>-</v>
      </c>
      <c r="I7" s="466" t="str">
        <f>IFERROR(Workings!$M$11,"-")</f>
        <v>-</v>
      </c>
      <c r="J7" s="155" t="s">
        <v>21</v>
      </c>
      <c r="L7" s="34"/>
      <c r="M7" s="34"/>
      <c r="N7" s="34"/>
      <c r="O7" s="34"/>
      <c r="P7" s="34"/>
      <c r="Q7" s="34"/>
    </row>
    <row r="8" spans="3:17" ht="24" customHeight="1" thickBot="1">
      <c r="C8" s="498"/>
      <c r="D8" s="499"/>
      <c r="E8" s="467"/>
      <c r="F8" s="467"/>
      <c r="G8" s="467"/>
      <c r="H8" s="467"/>
      <c r="I8" s="467"/>
      <c r="J8" s="156" t="s">
        <v>23</v>
      </c>
      <c r="L8" s="157"/>
      <c r="M8" s="34"/>
      <c r="N8" s="34"/>
      <c r="O8" s="34"/>
      <c r="P8" s="34"/>
      <c r="Q8" s="34"/>
    </row>
    <row r="9" spans="3:17" ht="19" customHeight="1">
      <c r="C9" s="477"/>
      <c r="D9" s="478"/>
      <c r="E9" s="163"/>
      <c r="F9" s="163"/>
      <c r="G9" s="163"/>
      <c r="H9" s="163"/>
      <c r="I9" s="164"/>
      <c r="J9" s="158">
        <f>SUM(E9:I9)</f>
        <v>0</v>
      </c>
      <c r="K9" s="500" t="s">
        <v>191</v>
      </c>
      <c r="L9" s="157"/>
      <c r="M9" s="34"/>
      <c r="N9" s="34"/>
      <c r="O9" s="34"/>
      <c r="P9" s="34"/>
      <c r="Q9" s="34"/>
    </row>
    <row r="10" spans="3:17" ht="19" customHeight="1">
      <c r="C10" s="479"/>
      <c r="D10" s="480"/>
      <c r="E10" s="163"/>
      <c r="F10" s="163"/>
      <c r="G10" s="163"/>
      <c r="H10" s="163"/>
      <c r="I10" s="164"/>
      <c r="J10" s="159">
        <f>SUM(E10:I10)</f>
        <v>0</v>
      </c>
      <c r="K10" s="500"/>
      <c r="M10" s="34"/>
      <c r="N10" s="34"/>
      <c r="O10" s="34"/>
      <c r="P10" s="34"/>
      <c r="Q10" s="34"/>
    </row>
    <row r="11" spans="3:17" ht="19" customHeight="1">
      <c r="C11" s="479"/>
      <c r="D11" s="480"/>
      <c r="E11" s="165"/>
      <c r="F11" s="165"/>
      <c r="G11" s="165"/>
      <c r="H11" s="165"/>
      <c r="I11" s="166"/>
      <c r="J11" s="159">
        <f t="shared" ref="J11:J20" si="0">SUM(E11:I11)</f>
        <v>0</v>
      </c>
      <c r="K11" s="500"/>
      <c r="M11" s="34"/>
      <c r="N11" s="34"/>
      <c r="O11" s="34"/>
      <c r="P11" s="34"/>
      <c r="Q11" s="34"/>
    </row>
    <row r="12" spans="3:17" ht="19" customHeight="1">
      <c r="C12" s="479"/>
      <c r="D12" s="480"/>
      <c r="E12" s="165"/>
      <c r="F12" s="165"/>
      <c r="G12" s="165"/>
      <c r="H12" s="165"/>
      <c r="I12" s="166"/>
      <c r="J12" s="159">
        <f t="shared" si="0"/>
        <v>0</v>
      </c>
      <c r="K12" s="500"/>
      <c r="L12" s="157"/>
      <c r="M12" s="34"/>
      <c r="N12" s="34"/>
      <c r="O12" s="34"/>
      <c r="P12" s="34"/>
      <c r="Q12" s="34"/>
    </row>
    <row r="13" spans="3:17" ht="19" customHeight="1">
      <c r="C13" s="479"/>
      <c r="D13" s="480"/>
      <c r="E13" s="165"/>
      <c r="F13" s="165"/>
      <c r="G13" s="165"/>
      <c r="H13" s="165"/>
      <c r="I13" s="166"/>
      <c r="J13" s="159">
        <f t="shared" si="0"/>
        <v>0</v>
      </c>
      <c r="K13" s="500"/>
      <c r="L13" s="157"/>
      <c r="M13" s="34"/>
      <c r="N13" s="34"/>
      <c r="O13" s="34"/>
      <c r="P13" s="34"/>
      <c r="Q13" s="34"/>
    </row>
    <row r="14" spans="3:17" ht="19" customHeight="1">
      <c r="C14" s="479"/>
      <c r="D14" s="480"/>
      <c r="E14" s="165"/>
      <c r="F14" s="165"/>
      <c r="G14" s="165"/>
      <c r="H14" s="165"/>
      <c r="I14" s="166"/>
      <c r="J14" s="159">
        <f t="shared" si="0"/>
        <v>0</v>
      </c>
      <c r="K14" s="500"/>
      <c r="L14" s="34"/>
      <c r="M14" s="34"/>
      <c r="N14" s="34"/>
      <c r="O14" s="34"/>
      <c r="P14" s="34"/>
      <c r="Q14" s="34"/>
    </row>
    <row r="15" spans="3:17" ht="19" customHeight="1">
      <c r="C15" s="479"/>
      <c r="D15" s="480"/>
      <c r="E15" s="165"/>
      <c r="F15" s="165"/>
      <c r="G15" s="165"/>
      <c r="H15" s="165"/>
      <c r="I15" s="166"/>
      <c r="J15" s="159">
        <f t="shared" si="0"/>
        <v>0</v>
      </c>
      <c r="K15" s="500"/>
      <c r="L15" s="34"/>
      <c r="M15" s="34"/>
      <c r="N15" s="34"/>
      <c r="O15" s="34"/>
      <c r="P15" s="34"/>
      <c r="Q15" s="34"/>
    </row>
    <row r="16" spans="3:17" ht="19" customHeight="1">
      <c r="C16" s="167"/>
      <c r="D16" s="168"/>
      <c r="E16" s="165"/>
      <c r="F16" s="165"/>
      <c r="G16" s="165"/>
      <c r="H16" s="165"/>
      <c r="I16" s="166"/>
      <c r="J16" s="159">
        <f t="shared" si="0"/>
        <v>0</v>
      </c>
      <c r="K16" s="500"/>
      <c r="L16" s="34"/>
      <c r="M16" s="34"/>
      <c r="N16" s="34"/>
      <c r="O16" s="34"/>
      <c r="P16" s="34"/>
      <c r="Q16" s="34"/>
    </row>
    <row r="17" spans="3:17" ht="19" customHeight="1">
      <c r="C17" s="167"/>
      <c r="D17" s="168"/>
      <c r="E17" s="165"/>
      <c r="F17" s="165"/>
      <c r="G17" s="165"/>
      <c r="H17" s="165"/>
      <c r="I17" s="166"/>
      <c r="J17" s="159">
        <f t="shared" si="0"/>
        <v>0</v>
      </c>
      <c r="K17" s="500"/>
      <c r="L17" s="34"/>
      <c r="M17" s="34"/>
      <c r="N17" s="34"/>
      <c r="O17" s="34"/>
      <c r="P17" s="34"/>
      <c r="Q17" s="34"/>
    </row>
    <row r="18" spans="3:17" ht="19" customHeight="1">
      <c r="C18" s="167"/>
      <c r="D18" s="168"/>
      <c r="E18" s="165"/>
      <c r="F18" s="165"/>
      <c r="G18" s="165"/>
      <c r="H18" s="165"/>
      <c r="I18" s="166"/>
      <c r="J18" s="159">
        <f t="shared" si="0"/>
        <v>0</v>
      </c>
      <c r="K18" s="500"/>
      <c r="L18" s="34"/>
      <c r="M18" s="34"/>
      <c r="N18" s="34"/>
      <c r="O18" s="34"/>
      <c r="P18" s="34"/>
      <c r="Q18" s="34"/>
    </row>
    <row r="19" spans="3:17" ht="19" customHeight="1">
      <c r="C19" s="479"/>
      <c r="D19" s="480"/>
      <c r="E19" s="165"/>
      <c r="F19" s="165"/>
      <c r="G19" s="165"/>
      <c r="H19" s="165"/>
      <c r="I19" s="166"/>
      <c r="J19" s="159">
        <f t="shared" si="0"/>
        <v>0</v>
      </c>
      <c r="K19" s="500"/>
    </row>
    <row r="20" spans="3:17" ht="19" customHeight="1">
      <c r="C20" s="479"/>
      <c r="D20" s="480"/>
      <c r="E20" s="169"/>
      <c r="F20" s="169"/>
      <c r="G20" s="169"/>
      <c r="H20" s="169"/>
      <c r="I20" s="170"/>
      <c r="J20" s="159">
        <f t="shared" si="0"/>
        <v>0</v>
      </c>
      <c r="K20" s="500"/>
    </row>
    <row r="21" spans="3:17" ht="20" customHeight="1" thickBot="1">
      <c r="C21" s="490" t="s">
        <v>29</v>
      </c>
      <c r="D21" s="491"/>
      <c r="E21" s="160">
        <f>SUM(E9:E20)</f>
        <v>0</v>
      </c>
      <c r="F21" s="160">
        <f t="shared" ref="F21:G21" si="1">SUM(F9:F20)</f>
        <v>0</v>
      </c>
      <c r="G21" s="160">
        <f t="shared" si="1"/>
        <v>0</v>
      </c>
      <c r="H21" s="160">
        <f>SUM(H9:H20)</f>
        <v>0</v>
      </c>
      <c r="I21" s="160">
        <f>SUM(I9:I20)</f>
        <v>0</v>
      </c>
      <c r="J21" s="161">
        <f>SUM(E21:I21)</f>
        <v>0</v>
      </c>
    </row>
    <row r="22" spans="3:17" s="42" customFormat="1" ht="19" customHeight="1">
      <c r="C22" s="162"/>
      <c r="D22" s="162"/>
      <c r="E22" s="94"/>
      <c r="F22" s="94"/>
      <c r="G22" s="94"/>
      <c r="H22" s="94"/>
      <c r="I22" s="94"/>
      <c r="J22" s="94"/>
    </row>
  </sheetData>
  <sheetProtection algorithmName="SHA-512" hashValue="R7Ss5NifvyBQq3gAneI7c2aHD9oH0sKGZrJrj+Z/gg26eABqTkqArB3JjMLJ7TeLm6fiaZFk587aw+unNBAlEw==" saltValue="7c5H5bXx0Bl0L2PO4eg0WQ==" spinCount="100000" sheet="1" objects="1" scenarios="1"/>
  <mergeCells count="24">
    <mergeCell ref="L5:O5"/>
    <mergeCell ref="L6:O6"/>
    <mergeCell ref="C13:D13"/>
    <mergeCell ref="C14:D14"/>
    <mergeCell ref="C15:D15"/>
    <mergeCell ref="I7:I8"/>
    <mergeCell ref="K9:K20"/>
    <mergeCell ref="C19:D19"/>
    <mergeCell ref="C20:D20"/>
    <mergeCell ref="C21:D21"/>
    <mergeCell ref="C5:J5"/>
    <mergeCell ref="E7:E8"/>
    <mergeCell ref="F7:F8"/>
    <mergeCell ref="G7:G8"/>
    <mergeCell ref="H7:H8"/>
    <mergeCell ref="C12:D12"/>
    <mergeCell ref="C11:D11"/>
    <mergeCell ref="C7:D8"/>
    <mergeCell ref="C2:J2"/>
    <mergeCell ref="C9:D9"/>
    <mergeCell ref="C10:D10"/>
    <mergeCell ref="C3:J3"/>
    <mergeCell ref="C4:J4"/>
    <mergeCell ref="C6:J6"/>
  </mergeCells>
  <phoneticPr fontId="4" type="noConversion"/>
  <conditionalFormatting sqref="E21:G22">
    <cfRule type="expression" dxfId="9" priority="76">
      <formula>$E$21&lt;&gt;#REF!</formula>
    </cfRule>
  </conditionalFormatting>
  <conditionalFormatting sqref="H21:I22">
    <cfRule type="expression" dxfId="8" priority="77">
      <formula>$H$21&lt;&gt;#REF!</formula>
    </cfRule>
  </conditionalFormatting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1A81DC-605D-C24B-8CCD-8525A0C5B2C9}">
            <xm:f>Summary!$H$38&gt;33.49%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expression" priority="1" id="{7AAFD5CE-8029-8F43-A203-405FB032C447}">
            <xm:f>Summary!$H$38&gt;33.49%</xm:f>
            <x14:dxf>
              <fill>
                <patternFill>
                  <bgColor rgb="FFFF0000"/>
                </patternFill>
              </fill>
            </x14:dxf>
          </x14:cfRule>
          <xm:sqref>K9:K20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CC304"/>
  <sheetViews>
    <sheetView showGridLines="0" showRowColHeaders="0" workbookViewId="0">
      <selection activeCell="T30" sqref="T30"/>
    </sheetView>
  </sheetViews>
  <sheetFormatPr baseColWidth="10" defaultColWidth="8.6640625" defaultRowHeight="20" customHeight="1"/>
  <cols>
    <col min="1" max="1" width="8.6640625" style="33"/>
    <col min="2" max="2" width="5.6640625" style="33" customWidth="1"/>
    <col min="3" max="3" width="12.5" style="33" bestFit="1" customWidth="1"/>
    <col min="4" max="4" width="13.33203125" style="33" customWidth="1"/>
    <col min="5" max="6" width="12.83203125" style="33" customWidth="1"/>
    <col min="7" max="7" width="12.83203125" style="33" hidden="1" customWidth="1"/>
    <col min="8" max="8" width="12.83203125" style="33" customWidth="1"/>
    <col min="9" max="11" width="8.6640625" style="33"/>
    <col min="12" max="12" width="8.6640625" style="33" customWidth="1"/>
    <col min="13" max="13" width="5.6640625" style="33" bestFit="1" customWidth="1"/>
    <col min="14" max="16384" width="8.6640625" style="33"/>
  </cols>
  <sheetData>
    <row r="2" spans="2:8" ht="56" customHeight="1">
      <c r="B2" s="502">
        <f>'Project Milestones'!B2</f>
        <v>0</v>
      </c>
      <c r="C2" s="502"/>
      <c r="D2" s="502"/>
      <c r="E2" s="502"/>
      <c r="F2" s="502"/>
      <c r="G2" s="502"/>
      <c r="H2" s="502"/>
    </row>
    <row r="3" spans="2:8" ht="20" customHeight="1">
      <c r="B3" s="415" t="s">
        <v>128</v>
      </c>
      <c r="C3" s="415"/>
      <c r="D3" s="415"/>
      <c r="E3" s="415"/>
      <c r="F3" s="415"/>
      <c r="G3" s="415"/>
      <c r="H3" s="415"/>
    </row>
    <row r="4" spans="2:8" ht="20" customHeight="1" thickBot="1">
      <c r="B4" s="408" t="s">
        <v>19</v>
      </c>
      <c r="C4" s="408"/>
      <c r="D4" s="408"/>
      <c r="E4" s="408"/>
      <c r="F4" s="408"/>
      <c r="G4" s="408"/>
      <c r="H4" s="408"/>
    </row>
    <row r="5" spans="2:8" ht="20" customHeight="1">
      <c r="B5" s="506" t="s">
        <v>2</v>
      </c>
      <c r="C5" s="507"/>
      <c r="D5" s="508"/>
      <c r="E5" s="171" t="s">
        <v>47</v>
      </c>
      <c r="F5" s="171" t="s">
        <v>48</v>
      </c>
      <c r="G5" s="171" t="s">
        <v>161</v>
      </c>
      <c r="H5" s="172" t="s">
        <v>20</v>
      </c>
    </row>
    <row r="6" spans="2:8" ht="20" customHeight="1" thickBot="1">
      <c r="B6" s="509"/>
      <c r="C6" s="510"/>
      <c r="D6" s="511"/>
      <c r="E6" s="173" t="s">
        <v>23</v>
      </c>
      <c r="F6" s="173" t="s">
        <v>23</v>
      </c>
      <c r="G6" s="173" t="s">
        <v>23</v>
      </c>
      <c r="H6" s="174" t="s">
        <v>23</v>
      </c>
    </row>
    <row r="7" spans="2:8" ht="18" customHeight="1">
      <c r="B7" s="175" t="s">
        <v>11</v>
      </c>
      <c r="C7" s="512" t="s">
        <v>32</v>
      </c>
      <c r="D7" s="176" t="s">
        <v>11</v>
      </c>
      <c r="E7" s="177">
        <f>Workings!$AP$28*0.5</f>
        <v>0</v>
      </c>
      <c r="F7" s="177">
        <f>Workings!$AR$28*0.5</f>
        <v>0</v>
      </c>
      <c r="G7" s="177">
        <f>Workings!$AT$28*0.5</f>
        <v>0</v>
      </c>
      <c r="H7" s="178">
        <f t="shared" ref="H7:H21" si="0">SUM(E7:F7)</f>
        <v>0</v>
      </c>
    </row>
    <row r="8" spans="2:8" ht="18" customHeight="1">
      <c r="B8" s="175" t="s">
        <v>12</v>
      </c>
      <c r="C8" s="513"/>
      <c r="D8" s="176" t="s">
        <v>12</v>
      </c>
      <c r="E8" s="179">
        <f>Workings!$AP$29*0.5</f>
        <v>0</v>
      </c>
      <c r="F8" s="179">
        <f>Workings!$AR$29*0.5</f>
        <v>0</v>
      </c>
      <c r="G8" s="179">
        <f>Workings!$AT$29*0.5</f>
        <v>0</v>
      </c>
      <c r="H8" s="180">
        <f t="shared" si="0"/>
        <v>0</v>
      </c>
    </row>
    <row r="9" spans="2:8" ht="18" customHeight="1">
      <c r="B9" s="175" t="s">
        <v>13</v>
      </c>
      <c r="C9" s="513"/>
      <c r="D9" s="176" t="s">
        <v>13</v>
      </c>
      <c r="E9" s="179">
        <f>Workings!$AP$30*0.5</f>
        <v>0</v>
      </c>
      <c r="F9" s="179">
        <f>Workings!$AR$30*0.5</f>
        <v>0</v>
      </c>
      <c r="G9" s="179">
        <f>Workings!$AT$30*0.5</f>
        <v>0</v>
      </c>
      <c r="H9" s="180">
        <f t="shared" si="0"/>
        <v>0</v>
      </c>
    </row>
    <row r="10" spans="2:8" ht="18" customHeight="1" thickBot="1">
      <c r="B10" s="175" t="s">
        <v>14</v>
      </c>
      <c r="C10" s="513"/>
      <c r="D10" s="176" t="s">
        <v>14</v>
      </c>
      <c r="E10" s="181">
        <f>Workings!$AP$31*0.5</f>
        <v>0</v>
      </c>
      <c r="F10" s="181">
        <f>Workings!$AR$31*0.5</f>
        <v>0</v>
      </c>
      <c r="G10" s="181">
        <f>Workings!$AT$31*0.5</f>
        <v>0</v>
      </c>
      <c r="H10" s="182">
        <f t="shared" si="0"/>
        <v>0</v>
      </c>
    </row>
    <row r="11" spans="2:8" ht="18" customHeight="1" thickBot="1">
      <c r="B11" s="183"/>
      <c r="C11" s="514"/>
      <c r="D11" s="184" t="s">
        <v>8</v>
      </c>
      <c r="E11" s="185">
        <f t="shared" ref="E11:F11" si="1">SUM(E7:E10)</f>
        <v>0</v>
      </c>
      <c r="F11" s="185">
        <f t="shared" si="1"/>
        <v>0</v>
      </c>
      <c r="G11" s="185">
        <f t="shared" ref="G11" si="2">SUM(G7:G10)</f>
        <v>0</v>
      </c>
      <c r="H11" s="186">
        <f t="shared" si="0"/>
        <v>0</v>
      </c>
    </row>
    <row r="12" spans="2:8" ht="18" customHeight="1">
      <c r="B12" s="187" t="s">
        <v>11</v>
      </c>
      <c r="C12" s="512">
        <f>'Information and Instructions'!$C$16</f>
        <v>0</v>
      </c>
      <c r="D12" s="188" t="s">
        <v>11</v>
      </c>
      <c r="E12" s="189">
        <f>E7</f>
        <v>0</v>
      </c>
      <c r="F12" s="190">
        <f t="shared" ref="F12:G15" si="3">F7</f>
        <v>0</v>
      </c>
      <c r="G12" s="190">
        <f t="shared" si="3"/>
        <v>0</v>
      </c>
      <c r="H12" s="191">
        <f t="shared" si="0"/>
        <v>0</v>
      </c>
    </row>
    <row r="13" spans="2:8" ht="18" customHeight="1">
      <c r="B13" s="175" t="s">
        <v>12</v>
      </c>
      <c r="C13" s="513"/>
      <c r="D13" s="176" t="s">
        <v>12</v>
      </c>
      <c r="E13" s="179">
        <f t="shared" ref="E13" si="4">E8</f>
        <v>0</v>
      </c>
      <c r="F13" s="179">
        <f t="shared" si="3"/>
        <v>0</v>
      </c>
      <c r="G13" s="179">
        <f>G8</f>
        <v>0</v>
      </c>
      <c r="H13" s="180">
        <f t="shared" si="0"/>
        <v>0</v>
      </c>
    </row>
    <row r="14" spans="2:8" ht="18" customHeight="1">
      <c r="B14" s="175" t="s">
        <v>13</v>
      </c>
      <c r="C14" s="513"/>
      <c r="D14" s="176" t="s">
        <v>13</v>
      </c>
      <c r="E14" s="192">
        <f t="shared" ref="E14" si="5">E9</f>
        <v>0</v>
      </c>
      <c r="F14" s="192">
        <f t="shared" si="3"/>
        <v>0</v>
      </c>
      <c r="G14" s="192">
        <f t="shared" si="3"/>
        <v>0</v>
      </c>
      <c r="H14" s="180">
        <f t="shared" si="0"/>
        <v>0</v>
      </c>
    </row>
    <row r="15" spans="2:8" ht="18" customHeight="1" thickBot="1">
      <c r="B15" s="175" t="s">
        <v>14</v>
      </c>
      <c r="C15" s="513"/>
      <c r="D15" s="176" t="s">
        <v>14</v>
      </c>
      <c r="E15" s="193">
        <f t="shared" ref="E15" si="6">E10</f>
        <v>0</v>
      </c>
      <c r="F15" s="193">
        <f t="shared" si="3"/>
        <v>0</v>
      </c>
      <c r="G15" s="193">
        <f t="shared" si="3"/>
        <v>0</v>
      </c>
      <c r="H15" s="182">
        <f t="shared" si="0"/>
        <v>0</v>
      </c>
    </row>
    <row r="16" spans="2:8" ht="18" customHeight="1" thickBot="1">
      <c r="B16" s="183"/>
      <c r="C16" s="514"/>
      <c r="D16" s="184" t="s">
        <v>8</v>
      </c>
      <c r="E16" s="185">
        <f t="shared" ref="E16:F16" si="7">SUM(E12:E15)</f>
        <v>0</v>
      </c>
      <c r="F16" s="185">
        <f t="shared" si="7"/>
        <v>0</v>
      </c>
      <c r="G16" s="185">
        <f t="shared" ref="G16" si="8">SUM(G12:G15)</f>
        <v>0</v>
      </c>
      <c r="H16" s="186">
        <f t="shared" si="0"/>
        <v>0</v>
      </c>
    </row>
    <row r="17" spans="2:81" ht="18" customHeight="1">
      <c r="B17" s="187" t="s">
        <v>11</v>
      </c>
      <c r="C17" s="512" t="s">
        <v>15</v>
      </c>
      <c r="D17" s="188" t="s">
        <v>11</v>
      </c>
      <c r="E17" s="190">
        <f>SUM(E7,E12)</f>
        <v>0</v>
      </c>
      <c r="F17" s="190">
        <f t="shared" ref="F17:G20" si="9">SUM(F7,F12)</f>
        <v>0</v>
      </c>
      <c r="G17" s="190">
        <f t="shared" si="9"/>
        <v>0</v>
      </c>
      <c r="H17" s="191">
        <f t="shared" si="0"/>
        <v>0</v>
      </c>
    </row>
    <row r="18" spans="2:81" ht="18" customHeight="1">
      <c r="B18" s="175" t="s">
        <v>12</v>
      </c>
      <c r="C18" s="513"/>
      <c r="D18" s="176" t="s">
        <v>12</v>
      </c>
      <c r="E18" s="179">
        <f t="shared" ref="E18" si="10">SUM(E8,E13)</f>
        <v>0</v>
      </c>
      <c r="F18" s="179">
        <f t="shared" si="9"/>
        <v>0</v>
      </c>
      <c r="G18" s="179">
        <f t="shared" si="9"/>
        <v>0</v>
      </c>
      <c r="H18" s="180">
        <f t="shared" si="0"/>
        <v>0</v>
      </c>
    </row>
    <row r="19" spans="2:81" ht="18" customHeight="1">
      <c r="B19" s="175" t="s">
        <v>13</v>
      </c>
      <c r="C19" s="513"/>
      <c r="D19" s="176" t="s">
        <v>13</v>
      </c>
      <c r="E19" s="179">
        <f t="shared" ref="E19" si="11">SUM(E9,E14)</f>
        <v>0</v>
      </c>
      <c r="F19" s="179">
        <f t="shared" si="9"/>
        <v>0</v>
      </c>
      <c r="G19" s="179">
        <f t="shared" si="9"/>
        <v>0</v>
      </c>
      <c r="H19" s="180">
        <f t="shared" si="0"/>
        <v>0</v>
      </c>
    </row>
    <row r="20" spans="2:81" ht="18" customHeight="1" thickBot="1">
      <c r="B20" s="175" t="s">
        <v>14</v>
      </c>
      <c r="C20" s="514"/>
      <c r="D20" s="176" t="s">
        <v>14</v>
      </c>
      <c r="E20" s="194">
        <f t="shared" ref="E20" si="12">SUM(E10,E15)</f>
        <v>0</v>
      </c>
      <c r="F20" s="194">
        <f t="shared" si="9"/>
        <v>0</v>
      </c>
      <c r="G20" s="194">
        <f t="shared" si="9"/>
        <v>0</v>
      </c>
      <c r="H20" s="195">
        <f t="shared" si="0"/>
        <v>0</v>
      </c>
    </row>
    <row r="21" spans="2:81" ht="20" customHeight="1" thickBot="1">
      <c r="B21" s="503" t="s">
        <v>16</v>
      </c>
      <c r="C21" s="504"/>
      <c r="D21" s="505"/>
      <c r="E21" s="196">
        <f t="shared" ref="E21:F21" si="13">SUM(E17:E20)</f>
        <v>0</v>
      </c>
      <c r="F21" s="196">
        <f t="shared" si="13"/>
        <v>0</v>
      </c>
      <c r="G21" s="196">
        <f t="shared" ref="G21" si="14">SUM(G17:G20)</f>
        <v>0</v>
      </c>
      <c r="H21" s="197">
        <f t="shared" si="0"/>
        <v>0</v>
      </c>
    </row>
    <row r="22" spans="2:81" ht="20" customHeight="1">
      <c r="E22" s="87"/>
      <c r="F22" s="87"/>
      <c r="G22" s="87"/>
      <c r="H22" s="87"/>
    </row>
    <row r="24" spans="2:81" ht="20" customHeight="1">
      <c r="E24" s="198"/>
      <c r="F24" s="198"/>
      <c r="G24" s="198"/>
      <c r="H24" s="199"/>
    </row>
    <row r="25" spans="2:81" ht="20" customHeight="1">
      <c r="E25" s="198"/>
      <c r="F25" s="198"/>
      <c r="G25" s="198"/>
      <c r="H25" s="199"/>
    </row>
    <row r="26" spans="2:81" ht="20" customHeight="1">
      <c r="E26" s="198"/>
      <c r="F26" s="198"/>
      <c r="G26" s="198"/>
      <c r="H26" s="199"/>
    </row>
    <row r="27" spans="2:81" ht="20" customHeight="1">
      <c r="E27" s="200"/>
      <c r="F27" s="200"/>
      <c r="G27" s="200"/>
      <c r="H27" s="201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</row>
    <row r="28" spans="2:81" ht="20" customHeight="1"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</row>
    <row r="29" spans="2:81" ht="20" customHeight="1"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501"/>
      <c r="BM29" s="501"/>
      <c r="BN29" s="501"/>
      <c r="BO29" s="501"/>
      <c r="BP29" s="501"/>
      <c r="BQ29" s="501"/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202"/>
    </row>
    <row r="30" spans="2:81" ht="20" customHeight="1"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</row>
    <row r="31" spans="2:81" ht="20" customHeight="1">
      <c r="M31" s="204"/>
      <c r="N31" s="204"/>
      <c r="O31" s="204"/>
      <c r="P31" s="204"/>
      <c r="Q31" s="204"/>
      <c r="R31" s="204"/>
      <c r="S31" s="204"/>
      <c r="T31" s="204"/>
      <c r="U31" s="204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6"/>
    </row>
    <row r="32" spans="2:81" ht="20" customHeight="1">
      <c r="M32" s="204"/>
      <c r="N32" s="207"/>
      <c r="O32" s="207"/>
      <c r="P32" s="207"/>
      <c r="Q32" s="207"/>
      <c r="R32" s="207"/>
      <c r="S32" s="207"/>
      <c r="T32" s="207"/>
      <c r="U32" s="207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</row>
    <row r="33" spans="13:80" ht="20" customHeight="1">
      <c r="M33" s="207"/>
      <c r="N33" s="207"/>
      <c r="O33" s="207"/>
      <c r="P33" s="207"/>
      <c r="Q33" s="207"/>
      <c r="R33" s="207"/>
      <c r="S33" s="207"/>
      <c r="T33" s="207"/>
      <c r="U33" s="207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</row>
    <row r="34" spans="13:80" ht="20" customHeight="1">
      <c r="M34" s="207"/>
      <c r="N34" s="207"/>
      <c r="O34" s="207"/>
      <c r="P34" s="207"/>
      <c r="Q34" s="207"/>
      <c r="R34" s="207"/>
      <c r="S34" s="207"/>
      <c r="T34" s="207"/>
      <c r="U34" s="207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</row>
    <row r="35" spans="13:80" ht="20" customHeight="1">
      <c r="M35" s="207"/>
      <c r="N35" s="207"/>
      <c r="O35" s="207"/>
      <c r="P35" s="207"/>
      <c r="Q35" s="207"/>
      <c r="R35" s="207"/>
      <c r="S35" s="207"/>
      <c r="T35" s="207"/>
      <c r="U35" s="207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</row>
    <row r="36" spans="13:80" ht="20" customHeight="1">
      <c r="M36" s="207"/>
      <c r="N36" s="207"/>
      <c r="O36" s="207"/>
      <c r="P36" s="207"/>
      <c r="Q36" s="207"/>
      <c r="R36" s="207"/>
      <c r="S36" s="207"/>
      <c r="T36" s="207"/>
      <c r="U36" s="207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</row>
    <row r="37" spans="13:80" ht="20" customHeight="1">
      <c r="M37" s="207"/>
      <c r="N37" s="207"/>
      <c r="O37" s="207"/>
      <c r="P37" s="207"/>
      <c r="Q37" s="207"/>
      <c r="R37" s="207"/>
      <c r="S37" s="207"/>
      <c r="T37" s="207"/>
      <c r="U37" s="207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</row>
    <row r="38" spans="13:80" ht="20" customHeight="1">
      <c r="M38" s="207"/>
      <c r="N38" s="207"/>
      <c r="O38" s="207"/>
      <c r="P38" s="207"/>
      <c r="Q38" s="207"/>
      <c r="R38" s="207"/>
      <c r="S38" s="207"/>
      <c r="T38" s="207"/>
      <c r="U38" s="207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</row>
    <row r="39" spans="13:80" ht="20" customHeight="1">
      <c r="M39" s="207"/>
      <c r="N39" s="207"/>
      <c r="O39" s="207"/>
      <c r="P39" s="207"/>
      <c r="Q39" s="207"/>
      <c r="R39" s="207"/>
      <c r="S39" s="207"/>
      <c r="T39" s="207"/>
      <c r="U39" s="207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</row>
    <row r="40" spans="13:80" ht="20" customHeight="1">
      <c r="M40" s="207"/>
      <c r="N40" s="207"/>
      <c r="O40" s="207"/>
      <c r="P40" s="207"/>
      <c r="Q40" s="207"/>
      <c r="R40" s="207"/>
      <c r="S40" s="207"/>
      <c r="T40" s="207"/>
      <c r="U40" s="207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</row>
    <row r="41" spans="13:80" ht="20" customHeight="1">
      <c r="M41" s="207"/>
      <c r="N41" s="207"/>
      <c r="O41" s="207"/>
      <c r="P41" s="207"/>
      <c r="Q41" s="207"/>
      <c r="R41" s="207"/>
      <c r="S41" s="207"/>
      <c r="T41" s="207"/>
      <c r="U41" s="207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</row>
    <row r="42" spans="13:80" ht="20" customHeight="1">
      <c r="M42" s="207"/>
      <c r="N42" s="207"/>
      <c r="O42" s="207"/>
      <c r="P42" s="207"/>
      <c r="Q42" s="207"/>
      <c r="R42" s="207"/>
      <c r="S42" s="207"/>
      <c r="T42" s="207"/>
      <c r="U42" s="207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</row>
    <row r="43" spans="13:80" ht="20" customHeight="1">
      <c r="M43" s="207"/>
      <c r="N43" s="207"/>
      <c r="O43" s="207"/>
      <c r="P43" s="207"/>
      <c r="Q43" s="207"/>
      <c r="R43" s="207"/>
      <c r="S43" s="207"/>
      <c r="T43" s="207"/>
      <c r="U43" s="207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</row>
    <row r="44" spans="13:80" ht="20" customHeight="1">
      <c r="M44" s="207"/>
      <c r="N44" s="207"/>
      <c r="O44" s="207"/>
      <c r="P44" s="207"/>
      <c r="Q44" s="207"/>
      <c r="R44" s="207"/>
      <c r="S44" s="207"/>
      <c r="T44" s="207"/>
      <c r="U44" s="207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</row>
    <row r="45" spans="13:80" ht="20" customHeight="1">
      <c r="M45" s="207"/>
      <c r="N45" s="207"/>
      <c r="O45" s="207"/>
      <c r="P45" s="207"/>
      <c r="Q45" s="207"/>
      <c r="R45" s="207"/>
      <c r="S45" s="207"/>
      <c r="T45" s="207"/>
      <c r="U45" s="207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</row>
    <row r="46" spans="13:80" ht="20" customHeight="1">
      <c r="M46" s="207"/>
      <c r="N46" s="207"/>
      <c r="O46" s="207"/>
      <c r="P46" s="207"/>
      <c r="Q46" s="207"/>
      <c r="R46" s="207"/>
      <c r="S46" s="207"/>
      <c r="T46" s="207"/>
      <c r="U46" s="207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</row>
    <row r="47" spans="13:80" ht="20" customHeight="1">
      <c r="M47" s="207"/>
      <c r="N47" s="207"/>
      <c r="O47" s="207"/>
      <c r="P47" s="207"/>
      <c r="Q47" s="207"/>
      <c r="R47" s="207"/>
      <c r="S47" s="207"/>
      <c r="T47" s="207"/>
      <c r="U47" s="207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</row>
    <row r="48" spans="13:80" ht="20" customHeight="1">
      <c r="M48" s="207"/>
      <c r="N48" s="207"/>
      <c r="O48" s="207"/>
      <c r="P48" s="207"/>
      <c r="Q48" s="207"/>
      <c r="R48" s="207"/>
      <c r="S48" s="207"/>
      <c r="T48" s="207"/>
      <c r="U48" s="207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</row>
    <row r="49" spans="13:80" ht="20" customHeight="1">
      <c r="M49" s="207"/>
      <c r="N49" s="207"/>
      <c r="O49" s="207"/>
      <c r="P49" s="207"/>
      <c r="Q49" s="207"/>
      <c r="R49" s="207"/>
      <c r="S49" s="207"/>
      <c r="T49" s="207"/>
      <c r="U49" s="207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</row>
    <row r="50" spans="13:80" ht="20" customHeight="1">
      <c r="M50" s="207"/>
      <c r="N50" s="207"/>
      <c r="O50" s="207"/>
      <c r="P50" s="207"/>
      <c r="Q50" s="207"/>
      <c r="R50" s="207"/>
      <c r="S50" s="207"/>
      <c r="T50" s="207"/>
      <c r="U50" s="207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</row>
    <row r="51" spans="13:80" ht="20" customHeight="1">
      <c r="M51" s="207"/>
      <c r="N51" s="207"/>
      <c r="O51" s="207"/>
      <c r="P51" s="207"/>
      <c r="Q51" s="207"/>
      <c r="R51" s="207"/>
      <c r="S51" s="207"/>
      <c r="T51" s="207"/>
      <c r="U51" s="207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</row>
    <row r="52" spans="13:80" ht="20" customHeight="1">
      <c r="M52" s="207"/>
      <c r="N52" s="207"/>
      <c r="O52" s="207"/>
      <c r="P52" s="207"/>
      <c r="Q52" s="207"/>
      <c r="R52" s="207"/>
      <c r="S52" s="207"/>
      <c r="T52" s="207"/>
      <c r="U52" s="207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</row>
    <row r="53" spans="13:80" ht="20" customHeight="1">
      <c r="M53" s="207"/>
      <c r="N53" s="207"/>
      <c r="O53" s="207"/>
      <c r="P53" s="207"/>
      <c r="Q53" s="207"/>
      <c r="R53" s="207"/>
      <c r="S53" s="207"/>
      <c r="T53" s="207"/>
      <c r="U53" s="207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</row>
    <row r="54" spans="13:80" ht="20" customHeight="1">
      <c r="M54" s="207"/>
      <c r="N54" s="207"/>
      <c r="O54" s="207"/>
      <c r="P54" s="207"/>
      <c r="Q54" s="207"/>
      <c r="R54" s="207"/>
      <c r="S54" s="207"/>
      <c r="T54" s="207"/>
      <c r="U54" s="207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</row>
    <row r="55" spans="13:80" ht="20" customHeight="1">
      <c r="M55" s="207"/>
      <c r="N55" s="207"/>
      <c r="O55" s="207"/>
      <c r="P55" s="207"/>
      <c r="Q55" s="207"/>
      <c r="R55" s="207"/>
      <c r="S55" s="207"/>
      <c r="T55" s="207"/>
      <c r="U55" s="207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</row>
    <row r="56" spans="13:80" ht="20" customHeight="1">
      <c r="M56" s="207"/>
      <c r="N56" s="207"/>
      <c r="O56" s="207"/>
      <c r="P56" s="207"/>
      <c r="Q56" s="207"/>
      <c r="R56" s="207"/>
      <c r="S56" s="207"/>
      <c r="T56" s="207"/>
      <c r="U56" s="207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</row>
    <row r="57" spans="13:80" ht="20" customHeight="1">
      <c r="M57" s="207"/>
      <c r="N57" s="207"/>
      <c r="O57" s="207"/>
      <c r="P57" s="207"/>
      <c r="Q57" s="207"/>
      <c r="R57" s="207"/>
      <c r="S57" s="207"/>
      <c r="T57" s="207"/>
      <c r="U57" s="207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</row>
    <row r="58" spans="13:80" ht="20" customHeight="1">
      <c r="M58" s="207"/>
      <c r="N58" s="207"/>
      <c r="O58" s="207"/>
      <c r="P58" s="207"/>
      <c r="Q58" s="207"/>
      <c r="R58" s="207"/>
      <c r="S58" s="207"/>
      <c r="T58" s="207"/>
      <c r="U58" s="207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</row>
    <row r="59" spans="13:80" ht="20" customHeight="1">
      <c r="M59" s="207"/>
      <c r="N59" s="207"/>
      <c r="O59" s="207"/>
      <c r="P59" s="207"/>
      <c r="Q59" s="207"/>
      <c r="R59" s="207"/>
      <c r="S59" s="207"/>
      <c r="T59" s="207"/>
      <c r="U59" s="207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</row>
    <row r="60" spans="13:80" ht="20" customHeight="1"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</row>
    <row r="61" spans="13:80" ht="20" customHeight="1"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</row>
    <row r="299" spans="13:13" ht="20" customHeight="1">
      <c r="M299" s="208"/>
    </row>
    <row r="300" spans="13:13" ht="20" customHeight="1">
      <c r="M300" s="209" t="s">
        <v>20</v>
      </c>
    </row>
    <row r="301" spans="13:13" ht="20" customHeight="1">
      <c r="M301" s="210" t="e">
        <f>SUM(#REF!)</f>
        <v>#REF!</v>
      </c>
    </row>
    <row r="302" spans="13:13" ht="20" customHeight="1">
      <c r="M302" s="210" t="e">
        <f>SUM(#REF!)</f>
        <v>#REF!</v>
      </c>
    </row>
    <row r="303" spans="13:13" ht="20" customHeight="1">
      <c r="M303" s="210" t="e">
        <f>SUM(#REF!)</f>
        <v>#REF!</v>
      </c>
    </row>
    <row r="304" spans="13:13" ht="20" customHeight="1">
      <c r="M304" s="210" t="e">
        <f>SUM(#REF!)</f>
        <v>#REF!</v>
      </c>
    </row>
  </sheetData>
  <sheetProtection algorithmName="SHA-512" hashValue="FyIziTOClc8DMCCXkVW5+NoDEDSszDpV/TaLXmFnlIGERqgWYpK+X+3ozmvZlUOSpWn3GwVcelMa+IBqp8FqvQ==" saltValue="7k/NihnJ0gSrC7pnjndEpQ==" spinCount="100000" sheet="1" objects="1" scenarios="1"/>
  <mergeCells count="9">
    <mergeCell ref="M29:CA29"/>
    <mergeCell ref="B2:H2"/>
    <mergeCell ref="B3:H3"/>
    <mergeCell ref="B4:H4"/>
    <mergeCell ref="B21:D21"/>
    <mergeCell ref="B5:D6"/>
    <mergeCell ref="C7:C11"/>
    <mergeCell ref="C12:C16"/>
    <mergeCell ref="C17:C20"/>
  </mergeCells>
  <phoneticPr fontId="4" type="noConversion"/>
  <pageMargins left="0.7" right="0.7" top="0.75" bottom="0.75" header="0.3" footer="0.3"/>
  <pageSetup paperSize="9" orientation="landscape" horizontalDpi="300" verticalDpi="300" r:id="rId1"/>
  <ignoredErrors>
    <ignoredError sqref="H7:H20 E11:F20 E7:G10 G11:G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35"/>
  <sheetViews>
    <sheetView showGridLines="0" showRowColHeaders="0" zoomScale="110" zoomScaleNormal="110" zoomScalePageLayoutView="110" workbookViewId="0">
      <selection activeCell="N19" sqref="N19"/>
    </sheetView>
  </sheetViews>
  <sheetFormatPr baseColWidth="10" defaultColWidth="8.6640625" defaultRowHeight="14"/>
  <cols>
    <col min="1" max="1" width="8.6640625" style="33"/>
    <col min="2" max="2" width="5.6640625" style="33" customWidth="1"/>
    <col min="3" max="3" width="34.5" style="33" customWidth="1"/>
    <col min="4" max="5" width="10.6640625" style="33" customWidth="1"/>
    <col min="6" max="6" width="10.6640625" style="33" hidden="1" customWidth="1"/>
    <col min="7" max="7" width="10.6640625" style="33" customWidth="1"/>
    <col min="8" max="8" width="10.33203125" style="33" bestFit="1" customWidth="1"/>
    <col min="9" max="9" width="20" style="42" customWidth="1"/>
    <col min="10" max="13" width="12.6640625" style="33" customWidth="1"/>
    <col min="14" max="17" width="8.6640625" style="33"/>
    <col min="18" max="18" width="26.33203125" style="33" bestFit="1" customWidth="1"/>
    <col min="19" max="19" width="26.6640625" style="33" bestFit="1" customWidth="1"/>
    <col min="20" max="20" width="26.33203125" style="33" bestFit="1" customWidth="1"/>
    <col min="21" max="21" width="26" style="33" bestFit="1" customWidth="1"/>
    <col min="22" max="22" width="26.33203125" style="33" bestFit="1" customWidth="1"/>
    <col min="23" max="23" width="26.6640625" style="33" bestFit="1" customWidth="1"/>
    <col min="24" max="24" width="26.33203125" style="33" bestFit="1" customWidth="1"/>
    <col min="25" max="25" width="26" style="33" bestFit="1" customWidth="1"/>
    <col min="26" max="16384" width="8.6640625" style="33"/>
  </cols>
  <sheetData>
    <row r="2" spans="2:12" ht="50" customHeight="1">
      <c r="B2" s="515">
        <f>'Project Milestones'!B2</f>
        <v>0</v>
      </c>
      <c r="C2" s="515"/>
      <c r="D2" s="515"/>
      <c r="E2" s="515"/>
      <c r="F2" s="515"/>
      <c r="G2" s="515"/>
      <c r="H2" s="515"/>
    </row>
    <row r="3" spans="2:12" ht="20" customHeight="1">
      <c r="B3" s="516" t="s">
        <v>127</v>
      </c>
      <c r="C3" s="516"/>
      <c r="D3" s="516"/>
      <c r="E3" s="516"/>
      <c r="F3" s="516"/>
      <c r="G3" s="516"/>
      <c r="H3" s="516"/>
    </row>
    <row r="4" spans="2:12" ht="20" customHeight="1">
      <c r="B4" s="517" t="s">
        <v>19</v>
      </c>
      <c r="C4" s="517"/>
      <c r="D4" s="517"/>
      <c r="E4" s="517"/>
      <c r="F4" s="517"/>
      <c r="G4" s="517"/>
      <c r="H4" s="517"/>
    </row>
    <row r="5" spans="2:12" ht="20" customHeight="1" thickBot="1">
      <c r="B5" s="518" t="s">
        <v>1</v>
      </c>
      <c r="C5" s="518"/>
      <c r="D5" s="518"/>
      <c r="E5" s="518"/>
      <c r="F5" s="518"/>
      <c r="G5" s="518"/>
      <c r="H5" s="518"/>
      <c r="I5" s="211"/>
      <c r="J5" s="212"/>
      <c r="K5" s="212"/>
      <c r="L5" s="212"/>
    </row>
    <row r="6" spans="2:12" ht="20" customHeight="1">
      <c r="B6" s="527" t="s">
        <v>2</v>
      </c>
      <c r="C6" s="528"/>
      <c r="D6" s="171" t="str">
        <f>'Cash cont'!$E$5</f>
        <v>FY2020/21</v>
      </c>
      <c r="E6" s="171" t="str">
        <f>'Cash cont'!$F$5</f>
        <v>FY2021/22</v>
      </c>
      <c r="F6" s="171" t="str">
        <f>'Cash cont'!$G$5</f>
        <v>FY2022/23</v>
      </c>
      <c r="G6" s="525" t="s">
        <v>20</v>
      </c>
      <c r="H6" s="526"/>
      <c r="I6" s="211"/>
      <c r="J6" s="212"/>
      <c r="K6" s="212"/>
      <c r="L6" s="212"/>
    </row>
    <row r="7" spans="2:12" ht="16">
      <c r="B7" s="529"/>
      <c r="C7" s="530"/>
      <c r="D7" s="213" t="s">
        <v>23</v>
      </c>
      <c r="E7" s="213" t="s">
        <v>23</v>
      </c>
      <c r="F7" s="213" t="s">
        <v>23</v>
      </c>
      <c r="G7" s="213" t="s">
        <v>23</v>
      </c>
      <c r="H7" s="214" t="s">
        <v>76</v>
      </c>
      <c r="I7" s="215"/>
      <c r="J7" s="212"/>
      <c r="K7" s="212"/>
      <c r="L7" s="212"/>
    </row>
    <row r="8" spans="2:12" ht="16">
      <c r="B8" s="519" t="s">
        <v>37</v>
      </c>
      <c r="C8" s="520"/>
      <c r="D8" s="216"/>
      <c r="E8" s="216"/>
      <c r="F8" s="216"/>
      <c r="G8" s="217"/>
      <c r="H8" s="218"/>
      <c r="I8" s="211"/>
      <c r="J8" s="212"/>
      <c r="K8" s="212"/>
      <c r="L8" s="212"/>
    </row>
    <row r="9" spans="2:12" ht="16">
      <c r="B9" s="219"/>
      <c r="C9" s="1" t="s">
        <v>32</v>
      </c>
      <c r="D9" s="220">
        <f>'Cash cont'!E11</f>
        <v>0</v>
      </c>
      <c r="E9" s="220">
        <f>'Cash cont'!F11</f>
        <v>0</v>
      </c>
      <c r="F9" s="220">
        <f>'Cash cont'!G11</f>
        <v>0</v>
      </c>
      <c r="G9" s="221">
        <f>SUM(D9:E9)</f>
        <v>0</v>
      </c>
      <c r="H9" s="222" t="str">
        <f>IFERROR(G9/$G$11,"%")</f>
        <v>%</v>
      </c>
      <c r="I9" s="223"/>
      <c r="J9" s="212"/>
      <c r="K9" s="224"/>
      <c r="L9" s="212"/>
    </row>
    <row r="10" spans="2:12" ht="16">
      <c r="B10" s="219"/>
      <c r="C10" s="1">
        <f>'Cash cont'!C12</f>
        <v>0</v>
      </c>
      <c r="D10" s="225">
        <f>'Cash cont'!E16</f>
        <v>0</v>
      </c>
      <c r="E10" s="225">
        <f>'Cash cont'!F16</f>
        <v>0</v>
      </c>
      <c r="F10" s="225">
        <f>'Cash cont'!G16</f>
        <v>0</v>
      </c>
      <c r="G10" s="221">
        <f>SUM(D10:E10)</f>
        <v>0</v>
      </c>
      <c r="H10" s="222" t="str">
        <f>IFERROR(G10/$G$11,"%")</f>
        <v>%</v>
      </c>
      <c r="I10" s="223"/>
      <c r="J10" s="212"/>
      <c r="K10" s="224"/>
      <c r="L10" s="212"/>
    </row>
    <row r="11" spans="2:12" ht="16">
      <c r="B11" s="219"/>
      <c r="C11" s="226" t="s">
        <v>38</v>
      </c>
      <c r="D11" s="227">
        <f>SUM(D9:D10)</f>
        <v>0</v>
      </c>
      <c r="E11" s="227">
        <f>SUM(E9:E10)</f>
        <v>0</v>
      </c>
      <c r="F11" s="227">
        <f>SUM(F9:F10)</f>
        <v>0</v>
      </c>
      <c r="G11" s="227">
        <f>SUM(D11:E11)</f>
        <v>0</v>
      </c>
      <c r="H11" s="228">
        <f>SUM(H9:H10)</f>
        <v>0</v>
      </c>
      <c r="I11" s="229"/>
      <c r="J11" s="212"/>
      <c r="K11" s="230"/>
      <c r="L11" s="212"/>
    </row>
    <row r="12" spans="2:12" ht="15.75" customHeight="1">
      <c r="B12" s="521" t="s">
        <v>39</v>
      </c>
      <c r="C12" s="522"/>
      <c r="D12" s="231"/>
      <c r="E12" s="231"/>
      <c r="F12" s="231"/>
      <c r="G12" s="232"/>
      <c r="H12" s="233"/>
      <c r="I12" s="211"/>
      <c r="J12" s="212"/>
      <c r="K12" s="212"/>
      <c r="L12" s="212"/>
    </row>
    <row r="13" spans="2:12" ht="16">
      <c r="B13" s="234"/>
      <c r="C13" s="235">
        <f>'Information and Instructions'!$C$14</f>
        <v>0</v>
      </c>
      <c r="D13" s="236">
        <f>Workings!AR17</f>
        <v>0</v>
      </c>
      <c r="E13" s="236">
        <f>Workings!AS17</f>
        <v>0</v>
      </c>
      <c r="F13" s="236">
        <f>Workings!AT17</f>
        <v>0</v>
      </c>
      <c r="G13" s="237">
        <f>SUM(D13:E13)</f>
        <v>0</v>
      </c>
      <c r="H13" s="238" t="str">
        <f>IFERROR(G13/$G$15,"%")</f>
        <v>%</v>
      </c>
      <c r="I13" s="535" t="s">
        <v>223</v>
      </c>
      <c r="J13" s="212"/>
      <c r="K13" s="212"/>
      <c r="L13" s="212"/>
    </row>
    <row r="14" spans="2:12" ht="16">
      <c r="B14" s="234"/>
      <c r="C14" s="235">
        <f>'Information and Instructions'!$C$16</f>
        <v>0</v>
      </c>
      <c r="D14" s="236">
        <f>Workings!AR18</f>
        <v>0</v>
      </c>
      <c r="E14" s="236">
        <f>Workings!AS18</f>
        <v>0</v>
      </c>
      <c r="F14" s="236">
        <f>Workings!AT18</f>
        <v>0</v>
      </c>
      <c r="G14" s="237">
        <f>SUM(D14:E14)</f>
        <v>0</v>
      </c>
      <c r="H14" s="238" t="str">
        <f>IFERROR(G14/$G$15,"%")</f>
        <v>%</v>
      </c>
      <c r="I14" s="535"/>
      <c r="J14" s="212"/>
      <c r="K14" s="212"/>
      <c r="L14" s="212"/>
    </row>
    <row r="15" spans="2:12" ht="16" customHeight="1">
      <c r="B15" s="219"/>
      <c r="C15" s="1" t="s">
        <v>40</v>
      </c>
      <c r="D15" s="239">
        <f>SUM(D13:D14)</f>
        <v>0</v>
      </c>
      <c r="E15" s="239">
        <f>SUM(E13:E14)</f>
        <v>0</v>
      </c>
      <c r="F15" s="239">
        <f>SUM(F13:F14)</f>
        <v>0</v>
      </c>
      <c r="G15" s="239">
        <f>SUM(D15:E15)</f>
        <v>0</v>
      </c>
      <c r="H15" s="240">
        <f>SUM(H13:H14)</f>
        <v>0</v>
      </c>
      <c r="I15" s="535"/>
      <c r="J15" s="212"/>
      <c r="K15" s="212"/>
      <c r="L15" s="212"/>
    </row>
    <row r="16" spans="2:12" ht="16">
      <c r="B16" s="521" t="s">
        <v>41</v>
      </c>
      <c r="C16" s="522"/>
      <c r="D16" s="231"/>
      <c r="E16" s="231"/>
      <c r="F16" s="231"/>
      <c r="G16" s="232"/>
      <c r="H16" s="233"/>
      <c r="I16" s="535"/>
      <c r="J16" s="212"/>
      <c r="K16" s="212"/>
      <c r="L16" s="212"/>
    </row>
    <row r="17" spans="2:12" ht="16">
      <c r="B17" s="234"/>
      <c r="C17" s="235">
        <f>'Information and Instructions'!$C$14</f>
        <v>0</v>
      </c>
      <c r="D17" s="236">
        <f>Workings!AR20</f>
        <v>0</v>
      </c>
      <c r="E17" s="236">
        <f>Workings!AS20</f>
        <v>0</v>
      </c>
      <c r="F17" s="236">
        <f>Workings!AT20</f>
        <v>0</v>
      </c>
      <c r="G17" s="237">
        <f>SUM(D17:E17)</f>
        <v>0</v>
      </c>
      <c r="H17" s="238" t="str">
        <f>IFERROR(G17/$G$19,"%")</f>
        <v>%</v>
      </c>
      <c r="I17" s="535"/>
      <c r="J17" s="212"/>
      <c r="K17" s="212"/>
      <c r="L17" s="212"/>
    </row>
    <row r="18" spans="2:12" ht="16">
      <c r="B18" s="234"/>
      <c r="C18" s="235">
        <f>'Information and Instructions'!$C$16</f>
        <v>0</v>
      </c>
      <c r="D18" s="236">
        <f>Workings!AR21</f>
        <v>0</v>
      </c>
      <c r="E18" s="236">
        <f>Workings!AS21</f>
        <v>0</v>
      </c>
      <c r="F18" s="236">
        <f>Workings!AT21</f>
        <v>0</v>
      </c>
      <c r="G18" s="237">
        <f>SUM(D18:E18)</f>
        <v>0</v>
      </c>
      <c r="H18" s="238" t="str">
        <f>IFERROR(G18/$G$19,"%")</f>
        <v>%</v>
      </c>
      <c r="I18" s="535"/>
      <c r="J18" s="212"/>
      <c r="K18" s="212"/>
      <c r="L18" s="212"/>
    </row>
    <row r="19" spans="2:12" ht="16">
      <c r="B19" s="219"/>
      <c r="C19" s="1" t="s">
        <v>44</v>
      </c>
      <c r="D19" s="239">
        <f>SUM(D17:D18)</f>
        <v>0</v>
      </c>
      <c r="E19" s="239">
        <f>SUM(E17:E18)</f>
        <v>0</v>
      </c>
      <c r="F19" s="239">
        <f>SUM(F17:F18)</f>
        <v>0</v>
      </c>
      <c r="G19" s="239">
        <f>SUM(D19:E19)</f>
        <v>0</v>
      </c>
      <c r="H19" s="240">
        <f>SUM(H17:H18)</f>
        <v>0</v>
      </c>
      <c r="I19" s="535"/>
      <c r="J19" s="212"/>
      <c r="K19" s="212"/>
      <c r="L19" s="212"/>
    </row>
    <row r="20" spans="2:12" ht="16">
      <c r="B20" s="521" t="s">
        <v>42</v>
      </c>
      <c r="C20" s="522"/>
      <c r="D20" s="231"/>
      <c r="E20" s="231"/>
      <c r="F20" s="231"/>
      <c r="G20" s="232"/>
      <c r="H20" s="233"/>
      <c r="I20" s="211"/>
      <c r="J20" s="212"/>
      <c r="K20" s="212"/>
      <c r="L20" s="212"/>
    </row>
    <row r="21" spans="2:12" ht="16">
      <c r="B21" s="241"/>
      <c r="C21" s="242" t="str">
        <f>C9</f>
        <v>IMCRC</v>
      </c>
      <c r="D21" s="225">
        <f>D9</f>
        <v>0</v>
      </c>
      <c r="E21" s="225">
        <f>E9</f>
        <v>0</v>
      </c>
      <c r="F21" s="225">
        <f>F9</f>
        <v>0</v>
      </c>
      <c r="G21" s="221">
        <f>SUM(D21:E21)</f>
        <v>0</v>
      </c>
      <c r="H21" s="222" t="str">
        <f>IFERROR(G21/$G$24,"%")</f>
        <v>%</v>
      </c>
      <c r="I21" s="211"/>
      <c r="J21" s="212"/>
      <c r="K21" s="212"/>
      <c r="L21" s="212"/>
    </row>
    <row r="22" spans="2:12" ht="16">
      <c r="B22" s="241"/>
      <c r="C22" s="243">
        <f>'Information and Instructions'!$C$14</f>
        <v>0</v>
      </c>
      <c r="D22" s="225">
        <f>SUM(D13,D17)</f>
        <v>0</v>
      </c>
      <c r="E22" s="225">
        <f>SUM(E13,E17)</f>
        <v>0</v>
      </c>
      <c r="F22" s="225">
        <f>SUM(F13,F17)</f>
        <v>0</v>
      </c>
      <c r="G22" s="221">
        <f>SUM(D22:E22)</f>
        <v>0</v>
      </c>
      <c r="H22" s="222" t="str">
        <f>IFERROR(G22/$G$24,"%")</f>
        <v>%</v>
      </c>
      <c r="I22" s="211"/>
      <c r="J22" s="212"/>
      <c r="K22" s="212"/>
      <c r="L22" s="212"/>
    </row>
    <row r="23" spans="2:12" ht="16">
      <c r="B23" s="244"/>
      <c r="C23" s="243">
        <f>'Information and Instructions'!$C$16</f>
        <v>0</v>
      </c>
      <c r="D23" s="225">
        <f>SUM(D10,D14,D18)</f>
        <v>0</v>
      </c>
      <c r="E23" s="225">
        <f>SUM(E10,E14,E18)</f>
        <v>0</v>
      </c>
      <c r="F23" s="225">
        <f>SUM(F10,F14,F18)</f>
        <v>0</v>
      </c>
      <c r="G23" s="221">
        <f>SUM(D23:E23)</f>
        <v>0</v>
      </c>
      <c r="H23" s="222" t="str">
        <f>IFERROR(G23/$G$24,"%")</f>
        <v>%</v>
      </c>
      <c r="I23" s="211"/>
      <c r="J23" s="212"/>
      <c r="K23" s="212"/>
      <c r="L23" s="212"/>
    </row>
    <row r="24" spans="2:12" ht="16">
      <c r="B24" s="531" t="s">
        <v>3</v>
      </c>
      <c r="C24" s="532"/>
      <c r="D24" s="245">
        <f>D11+D19+D15</f>
        <v>0</v>
      </c>
      <c r="E24" s="245">
        <f>E11+E19+E15</f>
        <v>0</v>
      </c>
      <c r="F24" s="245">
        <f>F11+F19+F15</f>
        <v>0</v>
      </c>
      <c r="G24" s="245">
        <f>SUM(D24:E24)</f>
        <v>0</v>
      </c>
      <c r="H24" s="246">
        <f>SUM(H21:H23)</f>
        <v>0</v>
      </c>
      <c r="I24" s="349" t="e">
        <f>SUM(G22:G23)/G9</f>
        <v>#DIV/0!</v>
      </c>
      <c r="J24" s="361"/>
      <c r="K24" s="212"/>
      <c r="L24" s="212"/>
    </row>
    <row r="25" spans="2:12" ht="15.75" customHeight="1">
      <c r="B25" s="247" t="s">
        <v>4</v>
      </c>
      <c r="C25" s="248"/>
      <c r="D25" s="249"/>
      <c r="E25" s="249"/>
      <c r="F25" s="249"/>
      <c r="G25" s="250"/>
      <c r="H25" s="251"/>
      <c r="I25" s="211"/>
      <c r="J25" s="212"/>
      <c r="K25" s="212"/>
      <c r="L25" s="212"/>
    </row>
    <row r="26" spans="2:12" ht="16">
      <c r="B26" s="234"/>
      <c r="C26" s="235">
        <f>'Information and Instructions'!$C$14</f>
        <v>0</v>
      </c>
      <c r="D26" s="252">
        <f>Workings!AR23</f>
        <v>0</v>
      </c>
      <c r="E26" s="252">
        <f>Workings!AS23</f>
        <v>0</v>
      </c>
      <c r="F26" s="252">
        <f>Workings!AT23</f>
        <v>0</v>
      </c>
      <c r="G26" s="253">
        <f>SUM(D26:E26)</f>
        <v>0</v>
      </c>
      <c r="H26" s="254"/>
      <c r="I26" s="211"/>
      <c r="J26" s="212"/>
      <c r="K26" s="212"/>
      <c r="L26" s="212"/>
    </row>
    <row r="27" spans="2:12" ht="16">
      <c r="B27" s="234"/>
      <c r="C27" s="235">
        <f>'Information and Instructions'!$C$16</f>
        <v>0</v>
      </c>
      <c r="D27" s="252">
        <f>Workings!AR24</f>
        <v>0</v>
      </c>
      <c r="E27" s="252">
        <f>Workings!AS24</f>
        <v>0</v>
      </c>
      <c r="F27" s="252">
        <f>Workings!AT24</f>
        <v>0</v>
      </c>
      <c r="G27" s="253">
        <f>SUM(D27:E27)</f>
        <v>0</v>
      </c>
      <c r="H27" s="254"/>
      <c r="I27" s="211"/>
      <c r="J27" s="212"/>
      <c r="K27" s="212"/>
      <c r="L27" s="212"/>
    </row>
    <row r="28" spans="2:12" ht="17" thickBot="1">
      <c r="B28" s="255"/>
      <c r="C28" s="256" t="s">
        <v>5</v>
      </c>
      <c r="D28" s="257">
        <f>SUM(D26:D27)</f>
        <v>0</v>
      </c>
      <c r="E28" s="257">
        <f>SUM(E26:E27)</f>
        <v>0</v>
      </c>
      <c r="F28" s="257">
        <f>SUM(F26:F27)</f>
        <v>0</v>
      </c>
      <c r="G28" s="257">
        <f>SUM(D28:E28)</f>
        <v>0</v>
      </c>
      <c r="H28" s="258"/>
      <c r="I28" s="211"/>
      <c r="J28" s="212"/>
      <c r="K28" s="212"/>
      <c r="L28" s="212"/>
    </row>
    <row r="30" spans="2:12" ht="20" customHeight="1" thickBot="1">
      <c r="B30" s="518" t="s">
        <v>6</v>
      </c>
      <c r="C30" s="518"/>
      <c r="D30" s="518"/>
      <c r="E30" s="518"/>
      <c r="F30" s="518"/>
      <c r="G30" s="518"/>
      <c r="H30" s="518"/>
      <c r="I30" s="211"/>
      <c r="J30" s="212"/>
      <c r="K30" s="212"/>
      <c r="L30" s="212"/>
    </row>
    <row r="31" spans="2:12" ht="15.75" customHeight="1">
      <c r="B31" s="527" t="s">
        <v>2</v>
      </c>
      <c r="C31" s="528"/>
      <c r="D31" s="171" t="str">
        <f>'Cash cont'!$E$5</f>
        <v>FY2020/21</v>
      </c>
      <c r="E31" s="171" t="str">
        <f>'Cash cont'!$F$5</f>
        <v>FY2021/22</v>
      </c>
      <c r="F31" s="171" t="str">
        <f>'Cash cont'!$G$5</f>
        <v>FY2022/23</v>
      </c>
      <c r="G31" s="525" t="s">
        <v>20</v>
      </c>
      <c r="H31" s="526"/>
      <c r="I31" s="211"/>
      <c r="J31" s="212"/>
      <c r="K31" s="212"/>
      <c r="L31" s="212"/>
    </row>
    <row r="32" spans="2:12" ht="16">
      <c r="B32" s="529"/>
      <c r="C32" s="530"/>
      <c r="D32" s="213" t="s">
        <v>23</v>
      </c>
      <c r="E32" s="213" t="s">
        <v>23</v>
      </c>
      <c r="F32" s="213" t="s">
        <v>23</v>
      </c>
      <c r="G32" s="213" t="s">
        <v>23</v>
      </c>
      <c r="H32" s="214" t="s">
        <v>76</v>
      </c>
      <c r="I32" s="211"/>
      <c r="J32" s="212"/>
      <c r="K32" s="212"/>
      <c r="L32" s="212"/>
    </row>
    <row r="33" spans="2:12" s="42" customFormat="1" ht="16">
      <c r="B33" s="259" t="s">
        <v>7</v>
      </c>
      <c r="C33" s="260"/>
      <c r="D33" s="261"/>
      <c r="E33" s="261"/>
      <c r="F33" s="261"/>
      <c r="G33" s="261"/>
      <c r="H33" s="262"/>
      <c r="I33" s="211"/>
      <c r="J33" s="211"/>
      <c r="K33" s="211"/>
      <c r="L33" s="211"/>
    </row>
    <row r="34" spans="2:12" ht="16">
      <c r="B34" s="263"/>
      <c r="C34" s="264">
        <f>'Information and Instructions'!$C$14</f>
        <v>0</v>
      </c>
      <c r="D34" s="265">
        <f>Workings!$AR$13</f>
        <v>0</v>
      </c>
      <c r="E34" s="265">
        <f>Workings!$AS$13</f>
        <v>0</v>
      </c>
      <c r="F34" s="265">
        <f>Workings!$AT$13</f>
        <v>0</v>
      </c>
      <c r="G34" s="221">
        <f>SUM(D34:F34)</f>
        <v>0</v>
      </c>
      <c r="H34" s="222"/>
      <c r="I34" s="211"/>
      <c r="J34" s="212"/>
      <c r="K34" s="212"/>
      <c r="L34" s="212"/>
    </row>
    <row r="35" spans="2:12" ht="16">
      <c r="B35" s="263"/>
      <c r="C35" s="264" t="s">
        <v>8</v>
      </c>
      <c r="D35" s="239">
        <f>SUM(D34:D34)</f>
        <v>0</v>
      </c>
      <c r="E35" s="239">
        <f>SUM(E34:E34)</f>
        <v>0</v>
      </c>
      <c r="F35" s="239">
        <f>SUM(F34:F34)</f>
        <v>0</v>
      </c>
      <c r="G35" s="239">
        <f>SUM(D35:F35)</f>
        <v>0</v>
      </c>
      <c r="H35" s="222">
        <f>IFERROR(G35/$G$41,0)</f>
        <v>0</v>
      </c>
      <c r="I35" s="211"/>
      <c r="J35" s="212"/>
      <c r="K35" s="212"/>
      <c r="L35" s="212"/>
    </row>
    <row r="36" spans="2:12" ht="16">
      <c r="B36" s="266" t="s">
        <v>9</v>
      </c>
      <c r="C36" s="264"/>
      <c r="D36" s="221"/>
      <c r="E36" s="221"/>
      <c r="F36" s="221"/>
      <c r="G36" s="221"/>
      <c r="H36" s="222"/>
      <c r="I36" s="211"/>
      <c r="J36" s="212"/>
      <c r="K36" s="212"/>
      <c r="L36" s="212"/>
    </row>
    <row r="37" spans="2:12" ht="16">
      <c r="B37" s="263"/>
      <c r="C37" s="264">
        <f>'Information and Instructions'!$C$14</f>
        <v>0</v>
      </c>
      <c r="D37" s="225">
        <f>Workings!$AR$14</f>
        <v>0</v>
      </c>
      <c r="E37" s="225">
        <f>Workings!$AS$14</f>
        <v>0</v>
      </c>
      <c r="F37" s="225">
        <f>Workings!$AT$14</f>
        <v>0</v>
      </c>
      <c r="G37" s="221">
        <f>SUM(D37:F37)</f>
        <v>0</v>
      </c>
      <c r="H37" s="222"/>
      <c r="I37" s="211"/>
      <c r="J37" s="212"/>
      <c r="K37" s="212"/>
      <c r="L37" s="212"/>
    </row>
    <row r="38" spans="2:12" ht="16">
      <c r="B38" s="263"/>
      <c r="C38" s="264" t="s">
        <v>8</v>
      </c>
      <c r="D38" s="239">
        <f>SUM(D37:D37)</f>
        <v>0</v>
      </c>
      <c r="E38" s="239">
        <f>SUM(E37:E37)</f>
        <v>0</v>
      </c>
      <c r="F38" s="239">
        <f>SUM(F37:F37)</f>
        <v>0</v>
      </c>
      <c r="G38" s="239">
        <f>SUM(D38:F38)</f>
        <v>0</v>
      </c>
      <c r="H38" s="222">
        <f>IFERROR(G38/$G$41,0)</f>
        <v>0</v>
      </c>
      <c r="I38" s="211"/>
      <c r="J38" s="212"/>
      <c r="K38" s="212"/>
      <c r="L38" s="212"/>
    </row>
    <row r="39" spans="2:12" ht="16">
      <c r="B39" s="266" t="s">
        <v>10</v>
      </c>
      <c r="C39" s="264"/>
      <c r="D39" s="221"/>
      <c r="E39" s="221"/>
      <c r="F39" s="221"/>
      <c r="G39" s="221"/>
      <c r="H39" s="222"/>
      <c r="I39" s="211"/>
      <c r="J39" s="212"/>
      <c r="K39" s="212"/>
      <c r="L39" s="212"/>
    </row>
    <row r="40" spans="2:12" ht="16">
      <c r="B40" s="263"/>
      <c r="C40" s="264">
        <f>'Information and Instructions'!$C$14</f>
        <v>0</v>
      </c>
      <c r="D40" s="221">
        <f>SUM(D35,D38)</f>
        <v>0</v>
      </c>
      <c r="E40" s="221">
        <f>SUM(E35,E38)</f>
        <v>0</v>
      </c>
      <c r="F40" s="221">
        <f>SUM(F35,F38)</f>
        <v>0</v>
      </c>
      <c r="G40" s="221">
        <f>SUM(G35,G38)</f>
        <v>0</v>
      </c>
      <c r="H40" s="222"/>
      <c r="I40" s="211"/>
      <c r="J40" s="212"/>
      <c r="K40" s="212"/>
      <c r="L40" s="212"/>
    </row>
    <row r="41" spans="2:12" ht="15.75" customHeight="1" thickBot="1">
      <c r="B41" s="533" t="s">
        <v>10</v>
      </c>
      <c r="C41" s="534"/>
      <c r="D41" s="267">
        <f>SUM(D40:D40)</f>
        <v>0</v>
      </c>
      <c r="E41" s="267">
        <f>SUM(E40:E40)</f>
        <v>0</v>
      </c>
      <c r="F41" s="267">
        <f>SUM(F40:F40)</f>
        <v>0</v>
      </c>
      <c r="G41" s="267">
        <f>SUM(G40:G40)</f>
        <v>0</v>
      </c>
      <c r="H41" s="268">
        <f>SUM(H34:H40)</f>
        <v>0</v>
      </c>
      <c r="I41" s="269"/>
      <c r="J41" s="212"/>
      <c r="K41" s="212"/>
      <c r="L41" s="212"/>
    </row>
    <row r="42" spans="2:12">
      <c r="C42" s="270" t="s">
        <v>186</v>
      </c>
      <c r="D42" s="271">
        <f>SUM(D11-D41)</f>
        <v>0</v>
      </c>
      <c r="E42" s="271">
        <f>SUM(E11-E41)</f>
        <v>0</v>
      </c>
      <c r="F42" s="272" t="s">
        <v>187</v>
      </c>
      <c r="G42" s="272" t="s">
        <v>187</v>
      </c>
    </row>
    <row r="44" spans="2:12" ht="16">
      <c r="C44" s="273" t="s">
        <v>43</v>
      </c>
      <c r="D44" s="273"/>
      <c r="E44" s="273"/>
      <c r="F44" s="273"/>
      <c r="H44" s="212"/>
      <c r="I44" s="211"/>
      <c r="J44" s="212"/>
      <c r="K44" s="212"/>
      <c r="L44" s="212"/>
    </row>
    <row r="45" spans="2:12" ht="16">
      <c r="H45" s="212"/>
      <c r="I45" s="211"/>
      <c r="J45" s="212"/>
      <c r="K45" s="212"/>
      <c r="L45" s="212"/>
    </row>
    <row r="46" spans="2:12" ht="16">
      <c r="H46" s="212"/>
      <c r="I46" s="211"/>
      <c r="J46" s="212"/>
      <c r="K46" s="212"/>
      <c r="L46" s="212"/>
    </row>
    <row r="47" spans="2:12" ht="16">
      <c r="H47" s="212"/>
      <c r="I47" s="211"/>
      <c r="J47" s="212"/>
      <c r="K47" s="212"/>
      <c r="L47" s="212"/>
    </row>
    <row r="48" spans="2:12" ht="16">
      <c r="H48" s="274"/>
      <c r="I48" s="275"/>
      <c r="J48" s="212"/>
      <c r="K48" s="212"/>
      <c r="L48" s="212"/>
    </row>
    <row r="49" spans="8:16" ht="16">
      <c r="H49" s="274"/>
      <c r="I49" s="275"/>
      <c r="J49" s="212"/>
      <c r="K49" s="212"/>
      <c r="L49" s="212"/>
    </row>
    <row r="50" spans="8:16" ht="16">
      <c r="H50" s="274"/>
      <c r="I50" s="275"/>
      <c r="J50" s="212"/>
      <c r="K50" s="212"/>
      <c r="L50" s="212"/>
    </row>
    <row r="51" spans="8:16" ht="16">
      <c r="H51" s="274"/>
      <c r="I51" s="275"/>
      <c r="J51" s="212"/>
      <c r="K51" s="212"/>
      <c r="L51" s="212"/>
    </row>
    <row r="52" spans="8:16" ht="16">
      <c r="H52" s="274"/>
      <c r="I52" s="275"/>
      <c r="J52" s="212"/>
      <c r="K52" s="212"/>
      <c r="L52" s="212"/>
    </row>
    <row r="53" spans="8:16" ht="16">
      <c r="H53" s="274"/>
      <c r="I53" s="275"/>
      <c r="J53" s="212"/>
      <c r="K53" s="212"/>
      <c r="L53" s="212"/>
    </row>
    <row r="54" spans="8:16" ht="16">
      <c r="H54" s="274"/>
      <c r="I54" s="275"/>
      <c r="J54" s="212"/>
      <c r="K54" s="212"/>
      <c r="L54" s="212"/>
      <c r="P54" s="523"/>
    </row>
    <row r="55" spans="8:16" ht="16">
      <c r="H55" s="274"/>
      <c r="I55" s="275"/>
      <c r="J55" s="212"/>
      <c r="K55" s="212"/>
      <c r="L55" s="212"/>
      <c r="P55" s="523"/>
    </row>
    <row r="56" spans="8:16" ht="16">
      <c r="H56" s="274"/>
      <c r="I56" s="275"/>
      <c r="J56" s="212"/>
      <c r="K56" s="212"/>
      <c r="L56" s="212"/>
      <c r="P56" s="523"/>
    </row>
    <row r="57" spans="8:16" ht="16">
      <c r="H57" s="274"/>
      <c r="I57" s="275"/>
      <c r="J57" s="212"/>
      <c r="K57" s="212"/>
      <c r="L57" s="212"/>
      <c r="P57" s="523"/>
    </row>
    <row r="58" spans="8:16" ht="16">
      <c r="H58" s="274"/>
      <c r="I58" s="275"/>
      <c r="J58" s="212"/>
      <c r="K58" s="212"/>
      <c r="L58" s="212"/>
    </row>
    <row r="59" spans="8:16" ht="16">
      <c r="H59" s="274"/>
      <c r="I59" s="275"/>
      <c r="J59" s="212"/>
      <c r="K59" s="212"/>
      <c r="L59" s="212"/>
      <c r="P59" s="524"/>
    </row>
    <row r="60" spans="8:16" ht="16">
      <c r="H60" s="274"/>
      <c r="I60" s="275"/>
      <c r="J60" s="212"/>
      <c r="K60" s="212"/>
      <c r="L60" s="212"/>
      <c r="P60" s="524"/>
    </row>
    <row r="61" spans="8:16" ht="16">
      <c r="H61" s="274"/>
      <c r="I61" s="275"/>
      <c r="J61" s="212"/>
      <c r="K61" s="212"/>
      <c r="L61" s="212"/>
    </row>
    <row r="62" spans="8:16" ht="16">
      <c r="H62" s="276"/>
      <c r="I62" s="276"/>
      <c r="J62" s="212"/>
      <c r="K62" s="212"/>
      <c r="L62" s="212"/>
    </row>
    <row r="63" spans="8:16" ht="16">
      <c r="H63" s="277"/>
      <c r="I63" s="278"/>
      <c r="J63" s="212"/>
      <c r="K63" s="212"/>
      <c r="L63" s="212"/>
    </row>
    <row r="64" spans="8:16" ht="16">
      <c r="H64" s="212"/>
      <c r="I64" s="211"/>
      <c r="J64" s="212"/>
      <c r="K64" s="212"/>
      <c r="L64" s="212"/>
    </row>
    <row r="65" spans="11:12" ht="16">
      <c r="K65" s="212"/>
      <c r="L65" s="212"/>
    </row>
    <row r="66" spans="11:12" ht="15.75" customHeight="1">
      <c r="K66" s="212"/>
      <c r="L66" s="212"/>
    </row>
    <row r="67" spans="11:12" ht="16">
      <c r="K67" s="212"/>
      <c r="L67" s="212"/>
    </row>
    <row r="68" spans="11:12" ht="16">
      <c r="K68" s="212"/>
      <c r="L68" s="212"/>
    </row>
    <row r="69" spans="11:12" ht="16">
      <c r="K69" s="212"/>
      <c r="L69" s="212"/>
    </row>
    <row r="70" spans="11:12" ht="16">
      <c r="K70" s="212"/>
      <c r="L70" s="212"/>
    </row>
    <row r="71" spans="11:12" ht="16">
      <c r="K71" s="212"/>
      <c r="L71" s="212"/>
    </row>
    <row r="72" spans="11:12" ht="16">
      <c r="K72" s="212"/>
      <c r="L72" s="212"/>
    </row>
    <row r="73" spans="11:12" ht="16">
      <c r="K73" s="212"/>
      <c r="L73" s="212"/>
    </row>
    <row r="74" spans="11:12" ht="16">
      <c r="K74" s="212"/>
      <c r="L74" s="212"/>
    </row>
    <row r="75" spans="11:12" ht="16">
      <c r="K75" s="212"/>
      <c r="L75" s="212"/>
    </row>
    <row r="76" spans="11:12" ht="16">
      <c r="K76" s="212"/>
      <c r="L76" s="212"/>
    </row>
    <row r="77" spans="11:12" ht="16">
      <c r="K77" s="212"/>
      <c r="L77" s="212"/>
    </row>
    <row r="78" spans="11:12" ht="16">
      <c r="K78" s="212"/>
      <c r="L78" s="212"/>
    </row>
    <row r="79" spans="11:12" ht="16">
      <c r="K79" s="212"/>
      <c r="L79" s="212"/>
    </row>
    <row r="80" spans="11:12" ht="16">
      <c r="K80" s="212"/>
      <c r="L80" s="212"/>
    </row>
    <row r="81" spans="11:12" ht="16">
      <c r="K81" s="212"/>
      <c r="L81" s="212"/>
    </row>
    <row r="82" spans="11:12" ht="16">
      <c r="K82" s="212"/>
      <c r="L82" s="212"/>
    </row>
    <row r="83" spans="11:12" ht="16">
      <c r="K83" s="212"/>
      <c r="L83" s="212"/>
    </row>
    <row r="84" spans="11:12" ht="16">
      <c r="K84" s="212"/>
      <c r="L84" s="212"/>
    </row>
    <row r="85" spans="11:12" ht="16">
      <c r="K85" s="212"/>
      <c r="L85" s="212"/>
    </row>
    <row r="86" spans="11:12" ht="16">
      <c r="K86" s="212"/>
      <c r="L86" s="212"/>
    </row>
    <row r="87" spans="11:12" ht="16">
      <c r="K87" s="212"/>
      <c r="L87" s="212"/>
    </row>
    <row r="88" spans="11:12" ht="16">
      <c r="K88" s="212"/>
      <c r="L88" s="212"/>
    </row>
    <row r="89" spans="11:12" ht="16">
      <c r="K89" s="212"/>
      <c r="L89" s="212"/>
    </row>
    <row r="90" spans="11:12" ht="16">
      <c r="K90" s="212"/>
      <c r="L90" s="212"/>
    </row>
    <row r="91" spans="11:12" ht="16">
      <c r="K91" s="212"/>
      <c r="L91" s="212"/>
    </row>
    <row r="92" spans="11:12" ht="16">
      <c r="K92" s="212"/>
      <c r="L92" s="212"/>
    </row>
    <row r="93" spans="11:12" ht="16">
      <c r="K93" s="212"/>
      <c r="L93" s="212"/>
    </row>
    <row r="94" spans="11:12" ht="16">
      <c r="K94" s="212"/>
      <c r="L94" s="212"/>
    </row>
    <row r="95" spans="11:12" ht="16">
      <c r="K95" s="212"/>
      <c r="L95" s="212"/>
    </row>
    <row r="96" spans="11:12" ht="16">
      <c r="K96" s="212"/>
      <c r="L96" s="212"/>
    </row>
    <row r="97" spans="11:12" ht="16">
      <c r="K97" s="212"/>
      <c r="L97" s="212"/>
    </row>
    <row r="98" spans="11:12" ht="16">
      <c r="K98" s="212"/>
      <c r="L98" s="212"/>
    </row>
    <row r="99" spans="11:12" ht="16">
      <c r="K99" s="212"/>
      <c r="L99" s="212"/>
    </row>
    <row r="100" spans="11:12" ht="16">
      <c r="K100" s="212"/>
      <c r="L100" s="212"/>
    </row>
    <row r="101" spans="11:12" ht="16">
      <c r="K101" s="212"/>
      <c r="L101" s="212"/>
    </row>
    <row r="102" spans="11:12" ht="16">
      <c r="K102" s="212"/>
      <c r="L102" s="212"/>
    </row>
    <row r="103" spans="11:12" ht="16">
      <c r="K103" s="212"/>
      <c r="L103" s="212"/>
    </row>
    <row r="104" spans="11:12" ht="15.75" customHeight="1">
      <c r="K104" s="212"/>
      <c r="L104" s="212"/>
    </row>
    <row r="105" spans="11:12" ht="16">
      <c r="K105" s="212"/>
      <c r="L105" s="212"/>
    </row>
    <row r="106" spans="11:12" ht="16">
      <c r="K106" s="212"/>
      <c r="L106" s="212"/>
    </row>
    <row r="107" spans="11:12" ht="16">
      <c r="K107" s="212"/>
      <c r="L107" s="212"/>
    </row>
    <row r="108" spans="11:12" ht="16">
      <c r="K108" s="212"/>
      <c r="L108" s="212"/>
    </row>
    <row r="109" spans="11:12" ht="16">
      <c r="K109" s="212"/>
      <c r="L109" s="212"/>
    </row>
    <row r="110" spans="11:12" ht="16">
      <c r="K110" s="212"/>
      <c r="L110" s="212"/>
    </row>
    <row r="111" spans="11:12" ht="16">
      <c r="K111" s="212"/>
      <c r="L111" s="212"/>
    </row>
    <row r="112" spans="11:12" ht="16">
      <c r="K112" s="212"/>
      <c r="L112" s="212"/>
    </row>
    <row r="113" spans="8:12" ht="16">
      <c r="K113" s="212"/>
      <c r="L113" s="212"/>
    </row>
    <row r="114" spans="8:12" ht="16">
      <c r="K114" s="212"/>
      <c r="L114" s="212"/>
    </row>
    <row r="115" spans="8:12" ht="16">
      <c r="K115" s="212"/>
      <c r="L115" s="212"/>
    </row>
    <row r="116" spans="8:12" ht="16">
      <c r="H116" s="279"/>
      <c r="I116" s="280"/>
      <c r="J116" s="279"/>
      <c r="K116" s="212"/>
      <c r="L116" s="212"/>
    </row>
    <row r="117" spans="8:12" ht="16">
      <c r="H117" s="279"/>
      <c r="I117" s="280"/>
      <c r="J117" s="279"/>
      <c r="K117" s="212"/>
      <c r="L117" s="212"/>
    </row>
    <row r="118" spans="8:12" ht="16">
      <c r="H118" s="279"/>
      <c r="I118" s="280"/>
      <c r="J118" s="279"/>
      <c r="K118" s="212"/>
      <c r="L118" s="212"/>
    </row>
    <row r="119" spans="8:12" ht="16">
      <c r="H119" s="279"/>
      <c r="I119" s="280"/>
      <c r="J119" s="279"/>
      <c r="K119" s="212"/>
      <c r="L119" s="212"/>
    </row>
    <row r="120" spans="8:12" ht="16">
      <c r="H120" s="279"/>
      <c r="I120" s="280"/>
      <c r="J120" s="279"/>
      <c r="K120" s="212"/>
      <c r="L120" s="212"/>
    </row>
    <row r="121" spans="8:12" ht="48" customHeight="1">
      <c r="H121" s="279"/>
      <c r="I121" s="280"/>
      <c r="J121" s="279"/>
      <c r="K121" s="212"/>
      <c r="L121" s="212"/>
    </row>
    <row r="122" spans="8:12" ht="60.75" customHeight="1">
      <c r="H122" s="279"/>
      <c r="I122" s="280"/>
      <c r="J122" s="279"/>
      <c r="K122" s="212"/>
      <c r="L122" s="212"/>
    </row>
    <row r="123" spans="8:12" ht="33.75" customHeight="1">
      <c r="H123" s="279"/>
      <c r="I123" s="280"/>
      <c r="J123" s="279"/>
      <c r="K123" s="212"/>
      <c r="L123" s="212"/>
    </row>
    <row r="124" spans="8:12" ht="28.5" customHeight="1">
      <c r="H124" s="279"/>
      <c r="I124" s="280"/>
      <c r="J124" s="279"/>
      <c r="K124" s="212"/>
      <c r="L124" s="212"/>
    </row>
    <row r="125" spans="8:12" ht="46.5" customHeight="1">
      <c r="H125" s="279"/>
      <c r="I125" s="280"/>
      <c r="J125" s="279"/>
      <c r="K125" s="212"/>
      <c r="L125" s="212"/>
    </row>
    <row r="126" spans="8:12" ht="16">
      <c r="H126" s="279"/>
      <c r="I126" s="280"/>
      <c r="J126" s="279"/>
      <c r="K126" s="212"/>
      <c r="L126" s="212"/>
    </row>
    <row r="127" spans="8:12" ht="15.75" customHeight="1">
      <c r="H127" s="279"/>
      <c r="I127" s="280"/>
      <c r="J127" s="279"/>
      <c r="K127" s="212"/>
      <c r="L127" s="212"/>
    </row>
    <row r="128" spans="8:12" ht="16">
      <c r="H128" s="279"/>
      <c r="I128" s="280"/>
      <c r="J128" s="279"/>
      <c r="K128" s="212"/>
      <c r="L128" s="212"/>
    </row>
    <row r="129" spans="8:12" ht="16">
      <c r="H129" s="279"/>
      <c r="I129" s="280"/>
      <c r="J129" s="279"/>
      <c r="K129" s="212"/>
      <c r="L129" s="212"/>
    </row>
    <row r="130" spans="8:12" ht="16">
      <c r="H130" s="279"/>
      <c r="I130" s="280"/>
      <c r="J130" s="279"/>
      <c r="K130" s="212"/>
      <c r="L130" s="212"/>
    </row>
    <row r="131" spans="8:12" ht="16">
      <c r="H131" s="279"/>
      <c r="I131" s="280"/>
      <c r="J131" s="279"/>
      <c r="K131" s="212"/>
      <c r="L131" s="212"/>
    </row>
    <row r="132" spans="8:12" ht="16">
      <c r="H132" s="279"/>
      <c r="I132" s="280"/>
      <c r="J132" s="279"/>
      <c r="K132" s="212"/>
      <c r="L132" s="212"/>
    </row>
    <row r="133" spans="8:12" ht="16">
      <c r="H133" s="279"/>
      <c r="I133" s="280"/>
      <c r="J133" s="279"/>
      <c r="K133" s="212"/>
      <c r="L133" s="212"/>
    </row>
    <row r="134" spans="8:12" ht="16">
      <c r="H134" s="279"/>
      <c r="I134" s="280"/>
      <c r="J134" s="279"/>
      <c r="K134" s="212"/>
      <c r="L134" s="212"/>
    </row>
    <row r="135" spans="8:12" ht="15.75" customHeight="1">
      <c r="H135" s="279"/>
      <c r="I135" s="280"/>
      <c r="J135" s="279"/>
      <c r="K135" s="212"/>
      <c r="L135" s="212"/>
    </row>
    <row r="136" spans="8:12" ht="16">
      <c r="H136" s="279"/>
      <c r="I136" s="280"/>
      <c r="J136" s="279"/>
      <c r="K136" s="212"/>
      <c r="L136" s="212"/>
    </row>
    <row r="137" spans="8:12" ht="30.75" customHeight="1">
      <c r="H137" s="279"/>
      <c r="I137" s="280"/>
      <c r="J137" s="279"/>
      <c r="K137" s="212"/>
      <c r="L137" s="212"/>
    </row>
    <row r="138" spans="8:12" ht="16">
      <c r="H138" s="279"/>
      <c r="I138" s="280"/>
      <c r="J138" s="279"/>
      <c r="K138" s="212"/>
      <c r="L138" s="212"/>
    </row>
    <row r="139" spans="8:12" ht="16">
      <c r="J139" s="279"/>
      <c r="K139" s="212"/>
      <c r="L139" s="212"/>
    </row>
    <row r="140" spans="8:12" ht="30" customHeight="1">
      <c r="J140" s="279"/>
      <c r="K140" s="212"/>
      <c r="L140" s="212"/>
    </row>
    <row r="141" spans="8:12" ht="16">
      <c r="J141" s="279"/>
      <c r="K141" s="212"/>
      <c r="L141" s="212"/>
    </row>
    <row r="142" spans="8:12" ht="16">
      <c r="J142" s="279"/>
      <c r="K142" s="212"/>
      <c r="L142" s="212"/>
    </row>
    <row r="143" spans="8:12" ht="16">
      <c r="J143" s="279"/>
      <c r="K143" s="212"/>
      <c r="L143" s="212"/>
    </row>
    <row r="144" spans="8:12" ht="16">
      <c r="J144" s="279"/>
      <c r="K144" s="212"/>
      <c r="L144" s="212"/>
    </row>
    <row r="145" spans="10:12" ht="16">
      <c r="J145" s="279"/>
      <c r="K145" s="212"/>
      <c r="L145" s="212"/>
    </row>
    <row r="146" spans="10:12" ht="16">
      <c r="J146" s="279"/>
      <c r="K146" s="212"/>
      <c r="L146" s="212"/>
    </row>
    <row r="147" spans="10:12" ht="16">
      <c r="J147" s="279"/>
      <c r="K147" s="212"/>
      <c r="L147" s="212"/>
    </row>
    <row r="148" spans="10:12" ht="16">
      <c r="J148" s="279"/>
      <c r="K148" s="212"/>
      <c r="L148" s="212"/>
    </row>
    <row r="149" spans="10:12" ht="16">
      <c r="J149" s="279"/>
      <c r="K149" s="212"/>
      <c r="L149" s="212"/>
    </row>
    <row r="150" spans="10:12" ht="16">
      <c r="J150" s="279"/>
      <c r="K150" s="212"/>
      <c r="L150" s="212"/>
    </row>
    <row r="151" spans="10:12" ht="16">
      <c r="J151" s="279"/>
      <c r="K151" s="212"/>
      <c r="L151" s="212"/>
    </row>
    <row r="152" spans="10:12" ht="16">
      <c r="J152" s="279"/>
      <c r="K152" s="212"/>
      <c r="L152" s="212"/>
    </row>
    <row r="153" spans="10:12" ht="16">
      <c r="J153" s="279"/>
      <c r="K153" s="212"/>
      <c r="L153" s="212"/>
    </row>
    <row r="154" spans="10:12" ht="16">
      <c r="J154" s="279"/>
      <c r="K154" s="212"/>
      <c r="L154" s="212"/>
    </row>
    <row r="155" spans="10:12" ht="16">
      <c r="J155" s="279"/>
      <c r="K155" s="212"/>
      <c r="L155" s="212"/>
    </row>
    <row r="156" spans="10:12" ht="16">
      <c r="J156" s="279"/>
      <c r="K156" s="212"/>
      <c r="L156" s="212"/>
    </row>
    <row r="157" spans="10:12" ht="16">
      <c r="J157" s="279"/>
      <c r="K157" s="212"/>
      <c r="L157" s="212"/>
    </row>
    <row r="158" spans="10:12" ht="16">
      <c r="J158" s="279"/>
      <c r="K158" s="212"/>
      <c r="L158" s="212"/>
    </row>
    <row r="159" spans="10:12" ht="16">
      <c r="J159" s="279"/>
      <c r="K159" s="212"/>
      <c r="L159" s="212"/>
    </row>
    <row r="160" spans="10:12" ht="30.75" customHeight="1">
      <c r="J160" s="279"/>
      <c r="K160" s="212"/>
      <c r="L160" s="212"/>
    </row>
    <row r="161" spans="2:12" ht="16">
      <c r="J161" s="279"/>
      <c r="K161" s="212"/>
      <c r="L161" s="212"/>
    </row>
    <row r="162" spans="2:12" ht="16">
      <c r="J162" s="212"/>
      <c r="K162" s="212"/>
      <c r="L162" s="212"/>
    </row>
    <row r="163" spans="2:12" ht="16.5" customHeight="1">
      <c r="J163" s="212"/>
      <c r="K163" s="212"/>
      <c r="L163" s="212"/>
    </row>
    <row r="164" spans="2:12" ht="16">
      <c r="J164" s="212"/>
      <c r="K164" s="212"/>
      <c r="L164" s="212"/>
    </row>
    <row r="165" spans="2:12" ht="16">
      <c r="J165" s="212"/>
      <c r="K165" s="212"/>
      <c r="L165" s="212"/>
    </row>
    <row r="166" spans="2:12" ht="16">
      <c r="J166" s="212"/>
      <c r="K166" s="212"/>
      <c r="L166" s="212"/>
    </row>
    <row r="167" spans="2:12" ht="16">
      <c r="J167" s="212"/>
      <c r="K167" s="212"/>
      <c r="L167" s="212"/>
    </row>
    <row r="168" spans="2:12" ht="16">
      <c r="J168" s="212"/>
      <c r="K168" s="212"/>
      <c r="L168" s="212"/>
    </row>
    <row r="169" spans="2:12" ht="16">
      <c r="J169" s="212"/>
      <c r="K169" s="212"/>
      <c r="L169" s="212"/>
    </row>
    <row r="170" spans="2:12" ht="16">
      <c r="J170" s="212"/>
      <c r="K170" s="212"/>
      <c r="L170" s="212"/>
    </row>
    <row r="171" spans="2:12" ht="16">
      <c r="B171" s="212"/>
      <c r="C171" s="212"/>
      <c r="D171" s="212"/>
      <c r="E171" s="212"/>
      <c r="F171" s="212"/>
      <c r="G171" s="212"/>
      <c r="H171" s="212"/>
      <c r="I171" s="211"/>
      <c r="J171" s="212"/>
      <c r="K171" s="212"/>
      <c r="L171" s="212"/>
    </row>
    <row r="172" spans="2:12" ht="16">
      <c r="B172" s="212"/>
      <c r="C172" s="212"/>
      <c r="D172" s="212"/>
      <c r="E172" s="212"/>
      <c r="F172" s="212"/>
      <c r="G172" s="212"/>
      <c r="H172" s="212"/>
      <c r="I172" s="211"/>
      <c r="J172" s="212"/>
      <c r="K172" s="212"/>
      <c r="L172" s="212"/>
    </row>
    <row r="189" ht="45" customHeight="1"/>
    <row r="190" ht="30.75" customHeight="1"/>
    <row r="191" ht="32.25" customHeight="1"/>
    <row r="195" spans="2:12" ht="30.75" customHeight="1"/>
    <row r="201" spans="2:12" ht="16">
      <c r="B201" s="279"/>
      <c r="C201" s="279"/>
      <c r="D201" s="279"/>
      <c r="E201" s="279"/>
      <c r="F201" s="279"/>
      <c r="G201" s="279"/>
      <c r="H201" s="279"/>
      <c r="I201" s="211"/>
      <c r="J201" s="212"/>
      <c r="K201" s="212"/>
      <c r="L201" s="212"/>
    </row>
    <row r="202" spans="2:12" ht="16">
      <c r="B202" s="279"/>
      <c r="C202" s="279"/>
      <c r="D202" s="279"/>
      <c r="E202" s="279"/>
      <c r="F202" s="279"/>
      <c r="G202" s="279"/>
      <c r="H202" s="279"/>
      <c r="I202" s="211"/>
      <c r="J202" s="212"/>
      <c r="K202" s="212"/>
      <c r="L202" s="212"/>
    </row>
    <row r="203" spans="2:12" ht="16">
      <c r="H203" s="279"/>
      <c r="I203" s="211"/>
      <c r="J203" s="212"/>
      <c r="K203" s="212"/>
      <c r="L203" s="212"/>
    </row>
    <row r="204" spans="2:12" ht="16">
      <c r="H204" s="279"/>
      <c r="I204" s="211"/>
      <c r="J204" s="212"/>
      <c r="K204" s="212"/>
      <c r="L204" s="212"/>
    </row>
    <row r="205" spans="2:12" ht="16">
      <c r="H205" s="279"/>
      <c r="I205" s="211"/>
      <c r="J205" s="212"/>
      <c r="K205" s="212"/>
      <c r="L205" s="212"/>
    </row>
    <row r="206" spans="2:12" ht="16">
      <c r="H206" s="279"/>
      <c r="I206" s="211"/>
      <c r="J206" s="212"/>
      <c r="K206" s="212"/>
      <c r="L206" s="212"/>
    </row>
    <row r="207" spans="2:12" ht="16">
      <c r="H207" s="279"/>
      <c r="I207" s="211"/>
      <c r="J207" s="212"/>
      <c r="K207" s="212"/>
      <c r="L207" s="212"/>
    </row>
    <row r="208" spans="2:12" ht="16">
      <c r="H208" s="279"/>
      <c r="I208" s="211"/>
      <c r="J208" s="212"/>
      <c r="K208" s="212"/>
      <c r="L208" s="212"/>
    </row>
    <row r="209" spans="2:12" ht="16">
      <c r="H209" s="279"/>
      <c r="I209" s="211"/>
      <c r="J209" s="212"/>
      <c r="K209" s="212"/>
      <c r="L209" s="212"/>
    </row>
    <row r="210" spans="2:12" ht="16">
      <c r="H210" s="279"/>
      <c r="I210" s="211"/>
      <c r="J210" s="212"/>
      <c r="K210" s="212"/>
      <c r="L210" s="212"/>
    </row>
    <row r="211" spans="2:12" ht="16">
      <c r="H211" s="279"/>
      <c r="I211" s="211"/>
      <c r="J211" s="212"/>
      <c r="K211" s="212"/>
      <c r="L211" s="212"/>
    </row>
    <row r="212" spans="2:12" ht="16">
      <c r="H212" s="279"/>
      <c r="I212" s="211"/>
      <c r="J212" s="212"/>
      <c r="K212" s="212"/>
      <c r="L212" s="212"/>
    </row>
    <row r="213" spans="2:12" ht="16">
      <c r="H213" s="279"/>
      <c r="I213" s="211"/>
      <c r="J213" s="212"/>
      <c r="K213" s="212"/>
      <c r="L213" s="212"/>
    </row>
    <row r="214" spans="2:12" ht="16">
      <c r="H214" s="279"/>
      <c r="I214" s="211"/>
      <c r="J214" s="212"/>
      <c r="K214" s="212"/>
      <c r="L214" s="212"/>
    </row>
    <row r="215" spans="2:12" ht="16">
      <c r="H215" s="279"/>
      <c r="I215" s="211"/>
      <c r="J215" s="212"/>
      <c r="K215" s="212"/>
      <c r="L215" s="212"/>
    </row>
    <row r="216" spans="2:12" ht="16">
      <c r="H216" s="279"/>
      <c r="I216" s="211"/>
      <c r="J216" s="212"/>
      <c r="K216" s="212"/>
      <c r="L216" s="212"/>
    </row>
    <row r="217" spans="2:12" ht="16">
      <c r="H217" s="279"/>
      <c r="I217" s="211"/>
      <c r="J217" s="212"/>
      <c r="K217" s="212"/>
      <c r="L217" s="212"/>
    </row>
    <row r="218" spans="2:12" ht="16">
      <c r="B218" s="279"/>
      <c r="C218" s="279"/>
      <c r="D218" s="279"/>
      <c r="E218" s="279"/>
      <c r="F218" s="279"/>
      <c r="G218" s="279"/>
      <c r="H218" s="279"/>
      <c r="I218" s="211"/>
      <c r="J218" s="212"/>
      <c r="K218" s="212"/>
      <c r="L218" s="212"/>
    </row>
    <row r="219" spans="2:12" ht="16">
      <c r="B219" s="279"/>
      <c r="C219" s="279"/>
      <c r="D219" s="279"/>
      <c r="E219" s="279"/>
      <c r="F219" s="279"/>
      <c r="G219" s="279"/>
      <c r="H219" s="279"/>
      <c r="I219" s="211"/>
      <c r="J219" s="212"/>
      <c r="K219" s="212"/>
      <c r="L219" s="212"/>
    </row>
    <row r="220" spans="2:12" ht="16">
      <c r="B220" s="279"/>
      <c r="C220" s="279"/>
      <c r="D220" s="279"/>
      <c r="E220" s="279"/>
      <c r="F220" s="279"/>
      <c r="G220" s="279"/>
      <c r="H220" s="279"/>
      <c r="I220" s="211"/>
      <c r="J220" s="212"/>
      <c r="K220" s="212"/>
      <c r="L220" s="212"/>
    </row>
    <row r="221" spans="2:12" ht="16">
      <c r="B221" s="212"/>
      <c r="C221" s="212"/>
      <c r="D221" s="212"/>
      <c r="E221" s="212"/>
      <c r="F221" s="212"/>
      <c r="G221" s="212"/>
      <c r="H221" s="212"/>
      <c r="I221" s="211"/>
      <c r="J221" s="212"/>
      <c r="K221" s="212"/>
      <c r="L221" s="212"/>
    </row>
    <row r="222" spans="2:12" ht="16">
      <c r="B222" s="212"/>
      <c r="C222" s="212"/>
      <c r="D222" s="212"/>
      <c r="E222" s="212"/>
      <c r="F222" s="212"/>
      <c r="G222" s="212"/>
      <c r="H222" s="212"/>
      <c r="I222" s="211"/>
      <c r="J222" s="212"/>
      <c r="K222" s="212"/>
      <c r="L222" s="212"/>
    </row>
    <row r="223" spans="2:12" ht="16">
      <c r="B223" s="212"/>
      <c r="C223" s="212"/>
      <c r="D223" s="212"/>
      <c r="E223" s="212"/>
      <c r="F223" s="212"/>
      <c r="G223" s="212"/>
      <c r="H223" s="212"/>
      <c r="I223" s="211"/>
      <c r="J223" s="212"/>
      <c r="K223" s="212"/>
      <c r="L223" s="212"/>
    </row>
    <row r="224" spans="2:12" ht="16">
      <c r="B224" s="212"/>
      <c r="C224" s="212"/>
      <c r="D224" s="212"/>
      <c r="E224" s="212"/>
      <c r="F224" s="212"/>
      <c r="G224" s="212"/>
      <c r="H224" s="212"/>
      <c r="I224" s="211"/>
      <c r="J224" s="212"/>
      <c r="K224" s="212"/>
      <c r="L224" s="212"/>
    </row>
    <row r="225" spans="2:12" ht="16">
      <c r="B225" s="212"/>
      <c r="C225" s="212"/>
      <c r="D225" s="212"/>
      <c r="E225" s="212"/>
      <c r="F225" s="212"/>
      <c r="G225" s="212"/>
      <c r="H225" s="212"/>
      <c r="I225" s="211"/>
      <c r="J225" s="212"/>
      <c r="K225" s="212"/>
      <c r="L225" s="212"/>
    </row>
    <row r="226" spans="2:12" ht="16">
      <c r="B226" s="212"/>
      <c r="C226" s="212"/>
      <c r="D226" s="212"/>
      <c r="E226" s="212"/>
      <c r="F226" s="212"/>
      <c r="G226" s="212"/>
      <c r="H226" s="212"/>
      <c r="I226" s="211"/>
      <c r="J226" s="212"/>
      <c r="K226" s="212"/>
      <c r="L226" s="212"/>
    </row>
    <row r="227" spans="2:12" ht="16">
      <c r="B227" s="212"/>
      <c r="C227" s="212"/>
      <c r="D227" s="212"/>
      <c r="E227" s="212"/>
      <c r="F227" s="212"/>
      <c r="G227" s="212"/>
      <c r="H227" s="212"/>
      <c r="I227" s="211"/>
      <c r="J227" s="212"/>
      <c r="K227" s="212"/>
      <c r="L227" s="212"/>
    </row>
    <row r="228" spans="2:12" ht="16">
      <c r="B228" s="212"/>
      <c r="C228" s="212"/>
      <c r="D228" s="212"/>
      <c r="E228" s="212"/>
      <c r="F228" s="212"/>
      <c r="G228" s="212"/>
      <c r="H228" s="212"/>
      <c r="I228" s="211"/>
      <c r="J228" s="212"/>
      <c r="K228" s="212"/>
      <c r="L228" s="212"/>
    </row>
    <row r="229" spans="2:12" ht="16">
      <c r="B229" s="212"/>
      <c r="C229" s="212"/>
      <c r="D229" s="212"/>
      <c r="E229" s="212"/>
      <c r="F229" s="212"/>
      <c r="G229" s="212"/>
      <c r="H229" s="212"/>
      <c r="I229" s="211"/>
      <c r="J229" s="212"/>
      <c r="K229" s="212"/>
      <c r="L229" s="212"/>
    </row>
    <row r="230" spans="2:12" ht="16">
      <c r="B230" s="212"/>
      <c r="C230" s="212"/>
      <c r="D230" s="212"/>
      <c r="E230" s="212"/>
      <c r="F230" s="212"/>
      <c r="G230" s="212"/>
      <c r="H230" s="212"/>
      <c r="I230" s="211"/>
      <c r="J230" s="212"/>
      <c r="K230" s="212"/>
      <c r="L230" s="212"/>
    </row>
    <row r="231" spans="2:12" ht="16">
      <c r="B231" s="212"/>
      <c r="C231" s="212"/>
      <c r="D231" s="212"/>
      <c r="E231" s="212"/>
      <c r="F231" s="212"/>
      <c r="G231" s="212"/>
      <c r="H231" s="212"/>
      <c r="I231" s="211"/>
      <c r="J231" s="212"/>
      <c r="K231" s="212"/>
      <c r="L231" s="212"/>
    </row>
    <row r="232" spans="2:12" ht="16">
      <c r="B232" s="212"/>
      <c r="C232" s="212"/>
      <c r="D232" s="212"/>
      <c r="E232" s="212"/>
      <c r="F232" s="212"/>
      <c r="G232" s="212"/>
      <c r="H232" s="212"/>
      <c r="I232" s="211"/>
      <c r="J232" s="212"/>
      <c r="K232" s="212"/>
      <c r="L232" s="212"/>
    </row>
    <row r="233" spans="2:12" ht="16">
      <c r="B233" s="212"/>
      <c r="C233" s="212"/>
      <c r="D233" s="212"/>
      <c r="E233" s="212"/>
      <c r="F233" s="212"/>
      <c r="G233" s="212"/>
      <c r="H233" s="212"/>
      <c r="I233" s="211"/>
      <c r="J233" s="212"/>
      <c r="K233" s="212"/>
      <c r="L233" s="212"/>
    </row>
    <row r="234" spans="2:12" ht="16">
      <c r="B234" s="212"/>
      <c r="C234" s="212"/>
      <c r="D234" s="212"/>
      <c r="E234" s="212"/>
      <c r="F234" s="212"/>
      <c r="G234" s="212"/>
      <c r="H234" s="212"/>
      <c r="I234" s="211"/>
      <c r="J234" s="212"/>
      <c r="K234" s="212"/>
      <c r="L234" s="212"/>
    </row>
    <row r="235" spans="2:12" ht="16">
      <c r="B235" s="212"/>
      <c r="C235" s="212"/>
      <c r="D235" s="212"/>
      <c r="E235" s="212"/>
      <c r="F235" s="212"/>
      <c r="G235" s="212"/>
      <c r="H235" s="212"/>
      <c r="I235" s="211"/>
      <c r="J235" s="212"/>
      <c r="K235" s="212"/>
      <c r="L235" s="212"/>
    </row>
  </sheetData>
  <sheetProtection algorithmName="SHA-512" hashValue="gOh79pp7rQGTymr2mbuwLbUirVRpDbv5HQWSiuthmkrK6eTqjYy6Xw6wUge0d1Xk7VVI8b2SE4Gi8mf5z7KZXg==" saltValue="QvJKtpsGWScPxJ9re54Hjw==" spinCount="100000" sheet="1" objects="1" scenarios="1"/>
  <mergeCells count="18">
    <mergeCell ref="P54:P57"/>
    <mergeCell ref="P59:P60"/>
    <mergeCell ref="G6:H6"/>
    <mergeCell ref="G31:H31"/>
    <mergeCell ref="B6:C7"/>
    <mergeCell ref="B24:C24"/>
    <mergeCell ref="B31:C32"/>
    <mergeCell ref="B41:C41"/>
    <mergeCell ref="I13:I19"/>
    <mergeCell ref="B2:H2"/>
    <mergeCell ref="B3:H3"/>
    <mergeCell ref="B4:H4"/>
    <mergeCell ref="B5:H5"/>
    <mergeCell ref="B30:H30"/>
    <mergeCell ref="B8:C8"/>
    <mergeCell ref="B12:C12"/>
    <mergeCell ref="B16:C16"/>
    <mergeCell ref="B20:C20"/>
  </mergeCells>
  <phoneticPr fontId="4" type="noConversion"/>
  <conditionalFormatting sqref="D42">
    <cfRule type="expression" dxfId="5" priority="8">
      <formula>$D$41=$D$11</formula>
    </cfRule>
  </conditionalFormatting>
  <conditionalFormatting sqref="E42">
    <cfRule type="expression" dxfId="4" priority="6">
      <formula>$D$41=$D$11</formula>
    </cfRule>
  </conditionalFormatting>
  <conditionalFormatting sqref="H38">
    <cfRule type="expression" dxfId="3" priority="5">
      <formula>$H$38&gt;33.49%</formula>
    </cfRule>
  </conditionalFormatting>
  <conditionalFormatting sqref="G37">
    <cfRule type="expression" dxfId="2" priority="4">
      <formula>$H$38&gt;33.49%</formula>
    </cfRule>
  </conditionalFormatting>
  <conditionalFormatting sqref="G38">
    <cfRule type="expression" dxfId="1" priority="3">
      <formula>$H$38&gt;33.49%</formula>
    </cfRule>
  </conditionalFormatting>
  <conditionalFormatting sqref="I13:I19">
    <cfRule type="expression" dxfId="0" priority="1">
      <formula>$I$24&lt;3</formula>
    </cfRule>
  </conditionalFormatting>
  <pageMargins left="0.7" right="0.7" top="0.75" bottom="0.75" header="0.3" footer="0.3"/>
  <pageSetup paperSize="9" scale="99" orientation="portrait" horizontalDpi="300" verticalDpi="300" r:id="rId1"/>
  <rowBreaks count="1" manualBreakCount="1">
    <brk id="41" min="1" max="6" man="1"/>
  </rowBreaks>
  <ignoredErrors>
    <ignoredError sqref="G11:G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6D57-F7A7-254C-A065-05A2A5D7D883}">
  <sheetPr>
    <pageSetUpPr fitToPage="1"/>
  </sheetPr>
  <dimension ref="B3:I18"/>
  <sheetViews>
    <sheetView showGridLines="0" showRowColHeaders="0" zoomScaleNormal="100" workbookViewId="0">
      <selection activeCell="N31" sqref="N31"/>
    </sheetView>
  </sheetViews>
  <sheetFormatPr baseColWidth="10" defaultColWidth="10.83203125" defaultRowHeight="20" customHeight="1"/>
  <cols>
    <col min="1" max="1" width="10.83203125" style="317"/>
    <col min="2" max="2" width="23.5" style="317" bestFit="1" customWidth="1"/>
    <col min="3" max="16384" width="10.83203125" style="317"/>
  </cols>
  <sheetData>
    <row r="3" spans="2:9" ht="20" customHeight="1" thickBot="1"/>
    <row r="4" spans="2:9" ht="20" customHeight="1">
      <c r="B4" s="539" t="s">
        <v>194</v>
      </c>
      <c r="C4" s="540"/>
      <c r="D4" s="540"/>
      <c r="E4" s="540"/>
      <c r="F4" s="540"/>
      <c r="G4" s="540"/>
      <c r="H4" s="540"/>
      <c r="I4" s="541"/>
    </row>
    <row r="5" spans="2:9" ht="20" customHeight="1">
      <c r="B5" s="542" t="s">
        <v>201</v>
      </c>
      <c r="C5" s="319" t="s">
        <v>195</v>
      </c>
      <c r="D5" s="319" t="s">
        <v>196</v>
      </c>
      <c r="E5" s="319" t="s">
        <v>197</v>
      </c>
      <c r="F5" s="319" t="s">
        <v>198</v>
      </c>
      <c r="G5" s="319" t="s">
        <v>199</v>
      </c>
      <c r="H5" s="319" t="s">
        <v>200</v>
      </c>
      <c r="I5" s="320" t="s">
        <v>21</v>
      </c>
    </row>
    <row r="6" spans="2:9" ht="25" customHeight="1" thickBot="1">
      <c r="B6" s="543"/>
      <c r="C6" s="323">
        <f>Workings!$AQ$4*0.5</f>
        <v>0</v>
      </c>
      <c r="D6" s="323">
        <f>Workings!$AQ$5*0.5</f>
        <v>0</v>
      </c>
      <c r="E6" s="323">
        <f>Workings!$AQ$6*0.5</f>
        <v>0</v>
      </c>
      <c r="F6" s="323">
        <f>Workings!$AQ$7*0.5</f>
        <v>0</v>
      </c>
      <c r="G6" s="324">
        <f>Workings!$AQ$8*0.5</f>
        <v>0</v>
      </c>
      <c r="H6" s="324"/>
      <c r="I6" s="330">
        <f>SUM(C6:H6)</f>
        <v>0</v>
      </c>
    </row>
    <row r="7" spans="2:9" ht="20" customHeight="1" thickBot="1"/>
    <row r="8" spans="2:9" ht="20" customHeight="1">
      <c r="B8" s="539" t="s">
        <v>202</v>
      </c>
      <c r="C8" s="540"/>
      <c r="D8" s="540"/>
      <c r="E8" s="540"/>
      <c r="F8" s="540"/>
      <c r="G8" s="540"/>
      <c r="H8" s="540"/>
      <c r="I8" s="541"/>
    </row>
    <row r="9" spans="2:9" ht="20" customHeight="1">
      <c r="B9" s="321"/>
      <c r="C9" s="319" t="s">
        <v>195</v>
      </c>
      <c r="D9" s="319" t="s">
        <v>196</v>
      </c>
      <c r="E9" s="319" t="s">
        <v>197</v>
      </c>
      <c r="F9" s="319" t="s">
        <v>198</v>
      </c>
      <c r="G9" s="319" t="s">
        <v>199</v>
      </c>
      <c r="H9" s="319" t="s">
        <v>200</v>
      </c>
      <c r="I9" s="320" t="s">
        <v>21</v>
      </c>
    </row>
    <row r="10" spans="2:9" ht="24" customHeight="1">
      <c r="B10" s="321" t="s">
        <v>203</v>
      </c>
      <c r="C10" s="325">
        <f>Workings!$AQ$4*0.5</f>
        <v>0</v>
      </c>
      <c r="D10" s="325">
        <f>Workings!$AQ$5*0.5</f>
        <v>0</v>
      </c>
      <c r="E10" s="325">
        <f>Workings!$AQ$6*0.5</f>
        <v>0</v>
      </c>
      <c r="F10" s="325">
        <f>Workings!$AQ$7*0.5</f>
        <v>0</v>
      </c>
      <c r="G10" s="326">
        <f>Workings!$AQ$8*0.5</f>
        <v>0</v>
      </c>
      <c r="H10" s="326"/>
      <c r="I10" s="329">
        <f>SUM(C10:H10)</f>
        <v>0</v>
      </c>
    </row>
    <row r="11" spans="2:9" ht="24" customHeight="1">
      <c r="B11" s="321" t="s">
        <v>204</v>
      </c>
      <c r="C11" s="325">
        <f>SUM(Workings!$AT$4:$AU$4)</f>
        <v>0</v>
      </c>
      <c r="D11" s="325">
        <f>SUM(Workings!$AT$5:$AU$5)</f>
        <v>0</v>
      </c>
      <c r="E11" s="325">
        <f>SUM(Workings!$AT$6:$AU$6)</f>
        <v>0</v>
      </c>
      <c r="F11" s="325">
        <f>SUM(Workings!$AT$7:$AU$7)</f>
        <v>0</v>
      </c>
      <c r="G11" s="326">
        <f>SUM(Workings!$AT$8:$AU$8)</f>
        <v>0</v>
      </c>
      <c r="H11" s="326"/>
      <c r="I11" s="329">
        <f t="shared" ref="I11:I13" si="0">SUM(C11:H11)</f>
        <v>0</v>
      </c>
    </row>
    <row r="12" spans="2:9" ht="24" customHeight="1" thickBot="1">
      <c r="B12" s="331" t="s">
        <v>205</v>
      </c>
      <c r="C12" s="332">
        <f>SUM(Workings!$AV$4:$AW$4)</f>
        <v>0</v>
      </c>
      <c r="D12" s="332">
        <f>SUM(Workings!$AV$5:$AW$5)</f>
        <v>0</v>
      </c>
      <c r="E12" s="332">
        <f>SUM(Workings!$AV$6:$AW$6)</f>
        <v>0</v>
      </c>
      <c r="F12" s="332">
        <f>SUM(Workings!$AV$7:$AW$7)</f>
        <v>0</v>
      </c>
      <c r="G12" s="333">
        <f>SUM(Workings!$AV$8:$AW$8)</f>
        <v>0</v>
      </c>
      <c r="H12" s="333"/>
      <c r="I12" s="334">
        <f t="shared" si="0"/>
        <v>0</v>
      </c>
    </row>
    <row r="13" spans="2:9" ht="24" customHeight="1" thickBot="1">
      <c r="B13" s="322" t="s">
        <v>206</v>
      </c>
      <c r="C13" s="335">
        <f>SUM(C10:C12)</f>
        <v>0</v>
      </c>
      <c r="D13" s="335">
        <f>SUM(D10:D12)</f>
        <v>0</v>
      </c>
      <c r="E13" s="335">
        <f>SUM(E10:E12)</f>
        <v>0</v>
      </c>
      <c r="F13" s="335">
        <f>SUM(F10:F12)</f>
        <v>0</v>
      </c>
      <c r="G13" s="336">
        <f t="shared" ref="G13:H13" si="1">SUM(G10:G12)</f>
        <v>0</v>
      </c>
      <c r="H13" s="336">
        <f t="shared" si="1"/>
        <v>0</v>
      </c>
      <c r="I13" s="337">
        <f t="shared" si="0"/>
        <v>0</v>
      </c>
    </row>
    <row r="14" spans="2:9" ht="20" customHeight="1" thickBot="1">
      <c r="B14" s="318"/>
    </row>
    <row r="15" spans="2:9" ht="25" customHeight="1" thickBot="1">
      <c r="B15" s="322" t="s">
        <v>207</v>
      </c>
      <c r="C15" s="327">
        <f>Workings!$AX$4</f>
        <v>0</v>
      </c>
      <c r="D15" s="327">
        <f>Workings!$AX$5</f>
        <v>0</v>
      </c>
      <c r="E15" s="327">
        <f>Workings!$AX$6</f>
        <v>0</v>
      </c>
      <c r="F15" s="327">
        <f>Workings!$AX$7</f>
        <v>0</v>
      </c>
      <c r="G15" s="328">
        <f>Workings!$AX$8</f>
        <v>0</v>
      </c>
      <c r="H15" s="328"/>
      <c r="I15" s="342">
        <f>SUM(Workings!AU23:AU24)</f>
        <v>0</v>
      </c>
    </row>
    <row r="17" spans="3:9" ht="20" customHeight="1" thickBot="1"/>
    <row r="18" spans="3:9" ht="20" customHeight="1" thickBot="1">
      <c r="C18" s="536" t="s">
        <v>209</v>
      </c>
      <c r="D18" s="537"/>
      <c r="E18" s="537"/>
      <c r="F18" s="537"/>
      <c r="G18" s="537"/>
      <c r="H18" s="537"/>
      <c r="I18" s="538"/>
    </row>
  </sheetData>
  <sheetProtection algorithmName="SHA-512" hashValue="WFiCz7pTCmv9ElkcK7dl1hknpcXaOikCXGT3pQiPTl8mv/6q/c/ipCFtXj771sEYm8oO9MoqBU0t7wySvJSxJA==" saltValue="7rut32l0yrDXuTvIlkw66w==" spinCount="100000" sheet="1" objects="1" scenarios="1"/>
  <mergeCells count="4">
    <mergeCell ref="C18:I18"/>
    <mergeCell ref="B4:I4"/>
    <mergeCell ref="B8:I8"/>
    <mergeCell ref="B5:B6"/>
  </mergeCell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AC98-FB3A-2A40-A5A7-F2FC6BC9A940}">
  <dimension ref="B2:D10"/>
  <sheetViews>
    <sheetView showGridLines="0" showRowColHeaders="0" zoomScaleNormal="100" workbookViewId="0">
      <selection activeCell="J10" sqref="J10"/>
    </sheetView>
  </sheetViews>
  <sheetFormatPr baseColWidth="10" defaultColWidth="10.83203125" defaultRowHeight="14"/>
  <cols>
    <col min="1" max="1" width="10.83203125" style="33"/>
    <col min="2" max="2" width="60.83203125" style="33" customWidth="1"/>
    <col min="3" max="3" width="27" style="33" bestFit="1" customWidth="1"/>
    <col min="4" max="16384" width="10.83203125" style="33"/>
  </cols>
  <sheetData>
    <row r="2" spans="2:4" ht="15" thickBot="1"/>
    <row r="3" spans="2:4" ht="35" customHeight="1" thickBot="1">
      <c r="B3" s="347" t="s">
        <v>213</v>
      </c>
      <c r="C3" s="348" t="s">
        <v>214</v>
      </c>
      <c r="D3" s="34"/>
    </row>
    <row r="4" spans="2:4" ht="154">
      <c r="B4" s="354" t="s">
        <v>221</v>
      </c>
      <c r="C4" s="357" t="s">
        <v>222</v>
      </c>
      <c r="D4" s="34"/>
    </row>
    <row r="5" spans="2:4" ht="46" customHeight="1">
      <c r="B5" s="355" t="s">
        <v>215</v>
      </c>
      <c r="C5" s="358" t="s">
        <v>222</v>
      </c>
      <c r="D5" s="34"/>
    </row>
    <row r="6" spans="2:4" ht="30" customHeight="1">
      <c r="B6" s="355" t="s">
        <v>216</v>
      </c>
      <c r="C6" s="358" t="s">
        <v>222</v>
      </c>
      <c r="D6" s="34"/>
    </row>
    <row r="7" spans="2:4" ht="60" customHeight="1">
      <c r="B7" s="355" t="s">
        <v>217</v>
      </c>
      <c r="C7" s="358" t="s">
        <v>222</v>
      </c>
      <c r="D7" s="34"/>
    </row>
    <row r="8" spans="2:4" ht="43" customHeight="1">
      <c r="B8" s="355" t="s">
        <v>218</v>
      </c>
      <c r="C8" s="359" t="s">
        <v>229</v>
      </c>
      <c r="D8" s="34"/>
    </row>
    <row r="9" spans="2:4" ht="43" customHeight="1">
      <c r="B9" s="355" t="s">
        <v>219</v>
      </c>
      <c r="C9" s="359" t="s">
        <v>229</v>
      </c>
      <c r="D9" s="34"/>
    </row>
    <row r="10" spans="2:4" ht="43" customHeight="1" thickBot="1">
      <c r="B10" s="356" t="s">
        <v>220</v>
      </c>
      <c r="C10" s="360" t="s">
        <v>230</v>
      </c>
      <c r="D10" s="34"/>
    </row>
  </sheetData>
  <sheetProtection algorithmName="SHA-512" hashValue="hFTleOqtOPAOPBTdUAKNwuFQA17DEMEtJLcSC0wyHReROuFprauKl5texrI5TDWic3RbSzrMrdS17LJq5wy78w==" saltValue="ESgwh0/j422cD13wCBx4jg==" spinCount="100000" sheet="1" objects="1" scenarios="1" selectLockedCells="1" selectUnlockedCells="1"/>
  <pageMargins left="0.7" right="0.7" top="0.75" bottom="0.75" header="0.3" footer="0.3"/>
  <pageSetup paperSize="9" scale="8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Information and Instructions</vt:lpstr>
      <vt:lpstr>Project Milestones</vt:lpstr>
      <vt:lpstr>Staff </vt:lpstr>
      <vt:lpstr>Non staff In-kind</vt:lpstr>
      <vt:lpstr>Opex</vt:lpstr>
      <vt:lpstr>Cash cont</vt:lpstr>
      <vt:lpstr>Summary</vt:lpstr>
      <vt:lpstr>Info for Applications</vt:lpstr>
      <vt:lpstr>Eligible Expenditure &amp; In-Kind</vt:lpstr>
      <vt:lpstr>Workings</vt:lpstr>
      <vt:lpstr>'Cash cont'!Print_Area</vt:lpstr>
      <vt:lpstr>'Info for Applications'!Print_Area</vt:lpstr>
      <vt:lpstr>'Non staff In-kind'!Print_Area</vt:lpstr>
      <vt:lpstr>Opex!Print_Area</vt:lpstr>
      <vt:lpstr>'Project Milestones'!Print_Area</vt:lpstr>
      <vt:lpstr>'Staff '!Print_Area</vt:lpstr>
      <vt:lpstr>Summary!Print_Area</vt:lpstr>
      <vt:lpstr>'Non staff In-kind'!Print_Titles</vt:lpstr>
      <vt:lpstr>Opex!Print_Titles</vt:lpstr>
      <vt:lpstr>'Project Milestones'!Print_Titles</vt:lpstr>
      <vt:lpstr>'Staff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Kuthe</dc:creator>
  <cp:lastModifiedBy>Microsoft Office User</cp:lastModifiedBy>
  <cp:lastPrinted>2016-08-31T03:30:25Z</cp:lastPrinted>
  <dcterms:created xsi:type="dcterms:W3CDTF">2011-03-02T22:57:11Z</dcterms:created>
  <dcterms:modified xsi:type="dcterms:W3CDTF">2020-07-16T05:19:11Z</dcterms:modified>
</cp:coreProperties>
</file>